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2540" activeTab="0"/>
  </bookViews>
  <sheets>
    <sheet name="5333_64b760ca96739" sheetId="1" r:id="rId1"/>
  </sheets>
  <definedNames/>
  <calcPr fullCalcOnLoad="1"/>
</workbook>
</file>

<file path=xl/sharedStrings.xml><?xml version="1.0" encoding="utf-8"?>
<sst xmlns="http://schemas.openxmlformats.org/spreadsheetml/2006/main" count="158" uniqueCount="16">
  <si>
    <t>附件2：</t>
  </si>
  <si>
    <t>海南省博物馆2023年公开招聘财政定额补贴人员
报名资格初审未通过人员名单</t>
  </si>
  <si>
    <t>序号</t>
  </si>
  <si>
    <t>岗位代码</t>
  </si>
  <si>
    <t>岗位名称</t>
  </si>
  <si>
    <t>姓名</t>
  </si>
  <si>
    <t>报考号</t>
  </si>
  <si>
    <t>文物修复与分析检测</t>
  </si>
  <si>
    <t>田野考古</t>
  </si>
  <si>
    <t>考古资料管理</t>
  </si>
  <si>
    <t>文秘</t>
  </si>
  <si>
    <t>英文讲解员</t>
  </si>
  <si>
    <t>中文讲解员</t>
  </si>
  <si>
    <t>保卫干事</t>
  </si>
  <si>
    <t>展陈形式设计</t>
  </si>
  <si>
    <t>展陈内容设计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</si>
</sst>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">
      <selection activeCell="B6" sqref="B6"/>
    </sheetView>
  </sheetViews>
  <sheetFormatPr defaultColWidth="9.00390625" defaultRowHeight="15"/>
  <cols>
    <col min="2" max="2" width="12.7109375" style="0" customWidth="1"/>
    <col min="3" max="3" width="28.421875" style="0" customWidth="1"/>
    <col min="4" max="4" width="13.421875" style="0" customWidth="1"/>
    <col min="5" max="5" width="27.140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58.5" customHeight="1">
      <c r="A2" s="2" t="s">
        <v>1</v>
      </c>
      <c r="B2" s="2"/>
      <c r="C2" s="2"/>
      <c r="D2" s="2"/>
      <c r="E2" s="2"/>
    </row>
    <row r="3" spans="1:5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7.75" customHeight="1">
      <c r="A4" s="4">
        <v>1</v>
      </c>
      <c r="B4" s="5" t="str">
        <f aca="true" t="shared" si="0" ref="B4:B20">"001"</f>
        <v>001</v>
      </c>
      <c r="C4" s="5" t="s">
        <v>7</v>
      </c>
      <c r="D4" s="5" t="str">
        <f>"岑举松"</f>
        <v>岑举松</v>
      </c>
      <c r="E4" s="5" t="str">
        <f>"533320230708170520137776"</f>
        <v>533320230708170520137776</v>
      </c>
    </row>
    <row r="5" spans="1:5" ht="27.75" customHeight="1">
      <c r="A5" s="4">
        <v>2</v>
      </c>
      <c r="B5" s="5" t="str">
        <f t="shared" si="0"/>
        <v>001</v>
      </c>
      <c r="C5" s="5" t="s">
        <v>7</v>
      </c>
      <c r="D5" s="5" t="str">
        <f>"马明新"</f>
        <v>马明新</v>
      </c>
      <c r="E5" s="5" t="str">
        <f>"533320230706113244137374"</f>
        <v>533320230706113244137374</v>
      </c>
    </row>
    <row r="6" spans="1:5" ht="27.75" customHeight="1">
      <c r="A6" s="4">
        <v>3</v>
      </c>
      <c r="B6" s="5" t="str">
        <f t="shared" si="0"/>
        <v>001</v>
      </c>
      <c r="C6" s="5" t="s">
        <v>7</v>
      </c>
      <c r="D6" s="5" t="str">
        <f>"李强"</f>
        <v>李强</v>
      </c>
      <c r="E6" s="5" t="str">
        <f>"533320230710111645137948"</f>
        <v>533320230710111645137948</v>
      </c>
    </row>
    <row r="7" spans="1:5" ht="27.75" customHeight="1">
      <c r="A7" s="4">
        <v>4</v>
      </c>
      <c r="B7" s="5" t="str">
        <f t="shared" si="0"/>
        <v>001</v>
      </c>
      <c r="C7" s="5" t="s">
        <v>7</v>
      </c>
      <c r="D7" s="5" t="str">
        <f>"周群松"</f>
        <v>周群松</v>
      </c>
      <c r="E7" s="5" t="str">
        <f>"533320230710130820137965"</f>
        <v>533320230710130820137965</v>
      </c>
    </row>
    <row r="8" spans="1:5" ht="27.75" customHeight="1">
      <c r="A8" s="4">
        <v>5</v>
      </c>
      <c r="B8" s="5" t="str">
        <f t="shared" si="0"/>
        <v>001</v>
      </c>
      <c r="C8" s="5" t="s">
        <v>7</v>
      </c>
      <c r="D8" s="5" t="str">
        <f>"陈慧玲"</f>
        <v>陈慧玲</v>
      </c>
      <c r="E8" s="5" t="str">
        <f>"533320230711083913138147"</f>
        <v>533320230711083913138147</v>
      </c>
    </row>
    <row r="9" spans="1:5" ht="27.75" customHeight="1">
      <c r="A9" s="4">
        <v>6</v>
      </c>
      <c r="B9" s="5" t="str">
        <f t="shared" si="0"/>
        <v>001</v>
      </c>
      <c r="C9" s="5" t="s">
        <v>7</v>
      </c>
      <c r="D9" s="5" t="str">
        <f>"符俊优"</f>
        <v>符俊优</v>
      </c>
      <c r="E9" s="5" t="str">
        <f>"533320230710181036138041"</f>
        <v>533320230710181036138041</v>
      </c>
    </row>
    <row r="10" spans="1:5" ht="27.75" customHeight="1">
      <c r="A10" s="4">
        <v>7</v>
      </c>
      <c r="B10" s="5" t="str">
        <f t="shared" si="0"/>
        <v>001</v>
      </c>
      <c r="C10" s="5" t="s">
        <v>7</v>
      </c>
      <c r="D10" s="5" t="str">
        <f>"李燕君"</f>
        <v>李燕君</v>
      </c>
      <c r="E10" s="5" t="str">
        <f>"533320230710184605138046"</f>
        <v>533320230710184605138046</v>
      </c>
    </row>
    <row r="11" spans="1:5" ht="27.75" customHeight="1">
      <c r="A11" s="4">
        <v>8</v>
      </c>
      <c r="B11" s="5" t="str">
        <f t="shared" si="0"/>
        <v>001</v>
      </c>
      <c r="C11" s="5" t="s">
        <v>7</v>
      </c>
      <c r="D11" s="5" t="str">
        <f>"符小锐"</f>
        <v>符小锐</v>
      </c>
      <c r="E11" s="5" t="str">
        <f>"533320230717094938138347"</f>
        <v>533320230717094938138347</v>
      </c>
    </row>
    <row r="12" spans="1:5" ht="27.75" customHeight="1">
      <c r="A12" s="4">
        <v>9</v>
      </c>
      <c r="B12" s="5" t="str">
        <f t="shared" si="0"/>
        <v>001</v>
      </c>
      <c r="C12" s="5" t="s">
        <v>7</v>
      </c>
      <c r="D12" s="5" t="str">
        <f>"苏杭"</f>
        <v>苏杭</v>
      </c>
      <c r="E12" s="5" t="str">
        <f>"533320230717120507138368"</f>
        <v>533320230717120507138368</v>
      </c>
    </row>
    <row r="13" spans="1:5" ht="27.75" customHeight="1">
      <c r="A13" s="4">
        <v>10</v>
      </c>
      <c r="B13" s="5" t="str">
        <f t="shared" si="0"/>
        <v>001</v>
      </c>
      <c r="C13" s="5" t="s">
        <v>7</v>
      </c>
      <c r="D13" s="5" t="str">
        <f>"符初叶"</f>
        <v>符初叶</v>
      </c>
      <c r="E13" s="5" t="str">
        <f>"533320230717182714138391"</f>
        <v>533320230717182714138391</v>
      </c>
    </row>
    <row r="14" spans="1:5" ht="27.75" customHeight="1">
      <c r="A14" s="4">
        <v>11</v>
      </c>
      <c r="B14" s="5" t="str">
        <f t="shared" si="0"/>
        <v>001</v>
      </c>
      <c r="C14" s="5" t="s">
        <v>7</v>
      </c>
      <c r="D14" s="5" t="str">
        <f>"周林邦"</f>
        <v>周林邦</v>
      </c>
      <c r="E14" s="5" t="str">
        <f>"533320230718124511138444"</f>
        <v>533320230718124511138444</v>
      </c>
    </row>
    <row r="15" spans="1:5" ht="27.75" customHeight="1">
      <c r="A15" s="4">
        <v>12</v>
      </c>
      <c r="B15" s="5" t="str">
        <f t="shared" si="0"/>
        <v>001</v>
      </c>
      <c r="C15" s="5" t="s">
        <v>7</v>
      </c>
      <c r="D15" s="5" t="str">
        <f>"刘仪"</f>
        <v>刘仪</v>
      </c>
      <c r="E15" s="5" t="str">
        <f>"533320230718180049138460"</f>
        <v>533320230718180049138460</v>
      </c>
    </row>
    <row r="16" spans="1:5" ht="27.75" customHeight="1">
      <c r="A16" s="4">
        <v>13</v>
      </c>
      <c r="B16" s="5" t="str">
        <f t="shared" si="0"/>
        <v>001</v>
      </c>
      <c r="C16" s="5" t="s">
        <v>7</v>
      </c>
      <c r="D16" s="5" t="str">
        <f>"李有榕"</f>
        <v>李有榕</v>
      </c>
      <c r="E16" s="5" t="str">
        <f>"533320230718194820138465"</f>
        <v>533320230718194820138465</v>
      </c>
    </row>
    <row r="17" spans="1:5" ht="27.75" customHeight="1">
      <c r="A17" s="4">
        <v>14</v>
      </c>
      <c r="B17" s="5" t="str">
        <f t="shared" si="0"/>
        <v>001</v>
      </c>
      <c r="C17" s="5" t="s">
        <v>7</v>
      </c>
      <c r="D17" s="5" t="str">
        <f>"麦名煌"</f>
        <v>麦名煌</v>
      </c>
      <c r="E17" s="5" t="str">
        <f>"533320230717093546138344"</f>
        <v>533320230717093546138344</v>
      </c>
    </row>
    <row r="18" spans="1:5" ht="27.75" customHeight="1">
      <c r="A18" s="4">
        <v>15</v>
      </c>
      <c r="B18" s="5" t="str">
        <f t="shared" si="0"/>
        <v>001</v>
      </c>
      <c r="C18" s="5" t="s">
        <v>7</v>
      </c>
      <c r="D18" s="5" t="str">
        <f>"苏春月"</f>
        <v>苏春月</v>
      </c>
      <c r="E18" s="5" t="str">
        <f>"533320230719003847138480"</f>
        <v>533320230719003847138480</v>
      </c>
    </row>
    <row r="19" spans="1:5" ht="27.75" customHeight="1">
      <c r="A19" s="4">
        <v>16</v>
      </c>
      <c r="B19" s="5" t="str">
        <f t="shared" si="0"/>
        <v>001</v>
      </c>
      <c r="C19" s="5" t="s">
        <v>7</v>
      </c>
      <c r="D19" s="5" t="str">
        <f>"张运衡"</f>
        <v>张运衡</v>
      </c>
      <c r="E19" s="5" t="str">
        <f>"533320230718173520138459"</f>
        <v>533320230718173520138459</v>
      </c>
    </row>
    <row r="20" spans="1:5" ht="27.75" customHeight="1">
      <c r="A20" s="4">
        <v>17</v>
      </c>
      <c r="B20" s="5" t="str">
        <f t="shared" si="0"/>
        <v>001</v>
      </c>
      <c r="C20" s="5" t="s">
        <v>7</v>
      </c>
      <c r="D20" s="5" t="str">
        <f>"林阳"</f>
        <v>林阳</v>
      </c>
      <c r="E20" s="5" t="str">
        <f>"533320230719101809138492"</f>
        <v>533320230719101809138492</v>
      </c>
    </row>
    <row r="21" spans="1:5" ht="27.75" customHeight="1">
      <c r="A21" s="4">
        <v>18</v>
      </c>
      <c r="B21" s="5" t="str">
        <f>"002"</f>
        <v>002</v>
      </c>
      <c r="C21" s="5" t="s">
        <v>8</v>
      </c>
      <c r="D21" s="5" t="str">
        <f>"冯锴"</f>
        <v>冯锴</v>
      </c>
      <c r="E21" s="5" t="str">
        <f>"533320230708173802137780"</f>
        <v>533320230708173802137780</v>
      </c>
    </row>
    <row r="22" spans="1:5" ht="27.75" customHeight="1">
      <c r="A22" s="4">
        <v>19</v>
      </c>
      <c r="B22" s="5" t="str">
        <f>"002"</f>
        <v>002</v>
      </c>
      <c r="C22" s="5" t="s">
        <v>8</v>
      </c>
      <c r="D22" s="5" t="str">
        <f>"张小明"</f>
        <v>张小明</v>
      </c>
      <c r="E22" s="5" t="str">
        <f>"533320230711075251138141"</f>
        <v>533320230711075251138141</v>
      </c>
    </row>
    <row r="23" spans="1:5" ht="27.75" customHeight="1">
      <c r="A23" s="4">
        <v>20</v>
      </c>
      <c r="B23" s="5" t="str">
        <f aca="true" t="shared" si="1" ref="B23:B34">"003"</f>
        <v>003</v>
      </c>
      <c r="C23" s="5" t="s">
        <v>9</v>
      </c>
      <c r="D23" s="5" t="str">
        <f>"骆意"</f>
        <v>骆意</v>
      </c>
      <c r="E23" s="5" t="str">
        <f>"533320230705182822137076"</f>
        <v>533320230705182822137076</v>
      </c>
    </row>
    <row r="24" spans="1:5" ht="27.75" customHeight="1">
      <c r="A24" s="4">
        <v>21</v>
      </c>
      <c r="B24" s="5" t="str">
        <f t="shared" si="1"/>
        <v>003</v>
      </c>
      <c r="C24" s="5" t="s">
        <v>9</v>
      </c>
      <c r="D24" s="5" t="str">
        <f>"张英杏"</f>
        <v>张英杏</v>
      </c>
      <c r="E24" s="5" t="str">
        <f>"533320230710112802137952"</f>
        <v>533320230710112802137952</v>
      </c>
    </row>
    <row r="25" spans="1:5" ht="27.75" customHeight="1">
      <c r="A25" s="4">
        <v>22</v>
      </c>
      <c r="B25" s="5" t="str">
        <f t="shared" si="1"/>
        <v>003</v>
      </c>
      <c r="C25" s="5" t="s">
        <v>9</v>
      </c>
      <c r="D25" s="5" t="str">
        <f>"王晓雨"</f>
        <v>王晓雨</v>
      </c>
      <c r="E25" s="5" t="str">
        <f>"533320230717105613138358"</f>
        <v>533320230717105613138358</v>
      </c>
    </row>
    <row r="26" spans="1:5" ht="27.75" customHeight="1">
      <c r="A26" s="4">
        <v>23</v>
      </c>
      <c r="B26" s="5" t="str">
        <f t="shared" si="1"/>
        <v>003</v>
      </c>
      <c r="C26" s="5" t="s">
        <v>9</v>
      </c>
      <c r="D26" s="5" t="str">
        <f>"郭丰"</f>
        <v>郭丰</v>
      </c>
      <c r="E26" s="5" t="str">
        <f>"533320230717112135138363"</f>
        <v>533320230717112135138363</v>
      </c>
    </row>
    <row r="27" spans="1:5" ht="27.75" customHeight="1">
      <c r="A27" s="4">
        <v>24</v>
      </c>
      <c r="B27" s="5" t="str">
        <f t="shared" si="1"/>
        <v>003</v>
      </c>
      <c r="C27" s="5" t="s">
        <v>9</v>
      </c>
      <c r="D27" s="5" t="str">
        <f>"李博衡"</f>
        <v>李博衡</v>
      </c>
      <c r="E27" s="5" t="str">
        <f>"533320230717091335138343"</f>
        <v>533320230717091335138343</v>
      </c>
    </row>
    <row r="28" spans="1:5" ht="27.75" customHeight="1">
      <c r="A28" s="4">
        <v>25</v>
      </c>
      <c r="B28" s="5" t="str">
        <f t="shared" si="1"/>
        <v>003</v>
      </c>
      <c r="C28" s="5" t="s">
        <v>9</v>
      </c>
      <c r="D28" s="5" t="str">
        <f>"符蓉"</f>
        <v>符蓉</v>
      </c>
      <c r="E28" s="5" t="str">
        <f>"533320230717174611138390"</f>
        <v>533320230717174611138390</v>
      </c>
    </row>
    <row r="29" spans="1:5" ht="27.75" customHeight="1">
      <c r="A29" s="4">
        <v>26</v>
      </c>
      <c r="B29" s="5" t="str">
        <f t="shared" si="1"/>
        <v>003</v>
      </c>
      <c r="C29" s="5" t="s">
        <v>9</v>
      </c>
      <c r="D29" s="5" t="str">
        <f>"练成威"</f>
        <v>练成威</v>
      </c>
      <c r="E29" s="5" t="str">
        <f>"533320230718150407138449"</f>
        <v>533320230718150407138449</v>
      </c>
    </row>
    <row r="30" spans="1:5" ht="27.75" customHeight="1">
      <c r="A30" s="4">
        <v>27</v>
      </c>
      <c r="B30" s="5" t="str">
        <f t="shared" si="1"/>
        <v>003</v>
      </c>
      <c r="C30" s="5" t="s">
        <v>9</v>
      </c>
      <c r="D30" s="5" t="str">
        <f>"程燕"</f>
        <v>程燕</v>
      </c>
      <c r="E30" s="5" t="str">
        <f>"533320230718140521138447"</f>
        <v>533320230718140521138447</v>
      </c>
    </row>
    <row r="31" spans="1:5" ht="27.75" customHeight="1">
      <c r="A31" s="4">
        <v>28</v>
      </c>
      <c r="B31" s="5" t="str">
        <f t="shared" si="1"/>
        <v>003</v>
      </c>
      <c r="C31" s="5" t="s">
        <v>9</v>
      </c>
      <c r="D31" s="5" t="str">
        <f>"刘伯映"</f>
        <v>刘伯映</v>
      </c>
      <c r="E31" s="5" t="str">
        <f>"533320230718191122138464"</f>
        <v>533320230718191122138464</v>
      </c>
    </row>
    <row r="32" spans="1:5" ht="27.75" customHeight="1">
      <c r="A32" s="4">
        <v>29</v>
      </c>
      <c r="B32" s="5" t="str">
        <f t="shared" si="1"/>
        <v>003</v>
      </c>
      <c r="C32" s="5" t="s">
        <v>9</v>
      </c>
      <c r="D32" s="5" t="str">
        <f>"陈柳君"</f>
        <v>陈柳君</v>
      </c>
      <c r="E32" s="5" t="str">
        <f>"533320230718232249138477"</f>
        <v>533320230718232249138477</v>
      </c>
    </row>
    <row r="33" spans="1:5" ht="27.75" customHeight="1">
      <c r="A33" s="4">
        <v>30</v>
      </c>
      <c r="B33" s="5" t="str">
        <f t="shared" si="1"/>
        <v>003</v>
      </c>
      <c r="C33" s="5" t="s">
        <v>9</v>
      </c>
      <c r="D33" s="5" t="str">
        <f>"陈尾教"</f>
        <v>陈尾教</v>
      </c>
      <c r="E33" s="5" t="str">
        <f>"533320230719105934138495"</f>
        <v>533320230719105934138495</v>
      </c>
    </row>
    <row r="34" spans="1:5" ht="27.75" customHeight="1">
      <c r="A34" s="4">
        <v>31</v>
      </c>
      <c r="B34" s="5" t="str">
        <f t="shared" si="1"/>
        <v>003</v>
      </c>
      <c r="C34" s="5" t="s">
        <v>9</v>
      </c>
      <c r="D34" s="5" t="str">
        <f>"王信松"</f>
        <v>王信松</v>
      </c>
      <c r="E34" s="5" t="str">
        <f>"533320230719084912138486"</f>
        <v>533320230719084912138486</v>
      </c>
    </row>
    <row r="35" spans="1:5" ht="27.75" customHeight="1">
      <c r="A35" s="4">
        <v>32</v>
      </c>
      <c r="B35" s="5" t="str">
        <f aca="true" t="shared" si="2" ref="B35:B83">"004"</f>
        <v>004</v>
      </c>
      <c r="C35" s="5" t="s">
        <v>10</v>
      </c>
      <c r="D35" s="5" t="str">
        <f>"符人尹"</f>
        <v>符人尹</v>
      </c>
      <c r="E35" s="5" t="str">
        <f>"533320230705093918136701"</f>
        <v>533320230705093918136701</v>
      </c>
    </row>
    <row r="36" spans="1:5" ht="27.75" customHeight="1">
      <c r="A36" s="4">
        <v>33</v>
      </c>
      <c r="B36" s="5" t="str">
        <f t="shared" si="2"/>
        <v>004</v>
      </c>
      <c r="C36" s="5" t="s">
        <v>10</v>
      </c>
      <c r="D36" s="5" t="str">
        <f>"王远标"</f>
        <v>王远标</v>
      </c>
      <c r="E36" s="5" t="str">
        <f>"533320230705140600136909"</f>
        <v>533320230705140600136909</v>
      </c>
    </row>
    <row r="37" spans="1:5" ht="27.75" customHeight="1">
      <c r="A37" s="4">
        <v>34</v>
      </c>
      <c r="B37" s="5" t="str">
        <f t="shared" si="2"/>
        <v>004</v>
      </c>
      <c r="C37" s="5" t="s">
        <v>10</v>
      </c>
      <c r="D37" s="5" t="str">
        <f>"夏梅丹"</f>
        <v>夏梅丹</v>
      </c>
      <c r="E37" s="5" t="str">
        <f>"533320230705152301136948"</f>
        <v>533320230705152301136948</v>
      </c>
    </row>
    <row r="38" spans="1:5" ht="27.75" customHeight="1">
      <c r="A38" s="4">
        <v>35</v>
      </c>
      <c r="B38" s="5" t="str">
        <f t="shared" si="2"/>
        <v>004</v>
      </c>
      <c r="C38" s="5" t="s">
        <v>10</v>
      </c>
      <c r="D38" s="5" t="str">
        <f>"林鑫"</f>
        <v>林鑫</v>
      </c>
      <c r="E38" s="5" t="str">
        <f>"533320230705180638137061"</f>
        <v>533320230705180638137061</v>
      </c>
    </row>
    <row r="39" spans="1:5" ht="27.75" customHeight="1">
      <c r="A39" s="4">
        <v>36</v>
      </c>
      <c r="B39" s="5" t="str">
        <f t="shared" si="2"/>
        <v>004</v>
      </c>
      <c r="C39" s="5" t="s">
        <v>10</v>
      </c>
      <c r="D39" s="5" t="str">
        <f>"赵绵辉"</f>
        <v>赵绵辉</v>
      </c>
      <c r="E39" s="5" t="str">
        <f>"533320230705211608137169"</f>
        <v>533320230705211608137169</v>
      </c>
    </row>
    <row r="40" spans="1:5" ht="27.75" customHeight="1">
      <c r="A40" s="4">
        <v>37</v>
      </c>
      <c r="B40" s="5" t="str">
        <f t="shared" si="2"/>
        <v>004</v>
      </c>
      <c r="C40" s="5" t="s">
        <v>10</v>
      </c>
      <c r="D40" s="5" t="str">
        <f>"陈雨"</f>
        <v>陈雨</v>
      </c>
      <c r="E40" s="5" t="str">
        <f>"533320230705223205137214"</f>
        <v>533320230705223205137214</v>
      </c>
    </row>
    <row r="41" spans="1:5" ht="27.75" customHeight="1">
      <c r="A41" s="4">
        <v>38</v>
      </c>
      <c r="B41" s="5" t="str">
        <f t="shared" si="2"/>
        <v>004</v>
      </c>
      <c r="C41" s="5" t="s">
        <v>10</v>
      </c>
      <c r="D41" s="5" t="str">
        <f>"辜小慧"</f>
        <v>辜小慧</v>
      </c>
      <c r="E41" s="5" t="str">
        <f>"533320230706161330137501"</f>
        <v>533320230706161330137501</v>
      </c>
    </row>
    <row r="42" spans="1:5" ht="27.75" customHeight="1">
      <c r="A42" s="4">
        <v>39</v>
      </c>
      <c r="B42" s="5" t="str">
        <f t="shared" si="2"/>
        <v>004</v>
      </c>
      <c r="C42" s="5" t="s">
        <v>10</v>
      </c>
      <c r="D42" s="5" t="str">
        <f>"符丽娇"</f>
        <v>符丽娇</v>
      </c>
      <c r="E42" s="5" t="str">
        <f>"533320230706160107137495"</f>
        <v>533320230706160107137495</v>
      </c>
    </row>
    <row r="43" spans="1:5" ht="27.75" customHeight="1">
      <c r="A43" s="4">
        <v>40</v>
      </c>
      <c r="B43" s="5" t="str">
        <f t="shared" si="2"/>
        <v>004</v>
      </c>
      <c r="C43" s="5" t="s">
        <v>10</v>
      </c>
      <c r="D43" s="5" t="str">
        <f>"朱小丽"</f>
        <v>朱小丽</v>
      </c>
      <c r="E43" s="5" t="str">
        <f>"533320230706181745137548"</f>
        <v>533320230706181745137548</v>
      </c>
    </row>
    <row r="44" spans="1:5" ht="27.75" customHeight="1">
      <c r="A44" s="4">
        <v>41</v>
      </c>
      <c r="B44" s="5" t="str">
        <f t="shared" si="2"/>
        <v>004</v>
      </c>
      <c r="C44" s="5" t="s">
        <v>10</v>
      </c>
      <c r="D44" s="5" t="str">
        <f>"乔洋"</f>
        <v>乔洋</v>
      </c>
      <c r="E44" s="5" t="str">
        <f>"533320230706204655137583"</f>
        <v>533320230706204655137583</v>
      </c>
    </row>
    <row r="45" spans="1:5" ht="27.75" customHeight="1">
      <c r="A45" s="4">
        <v>42</v>
      </c>
      <c r="B45" s="5" t="str">
        <f t="shared" si="2"/>
        <v>004</v>
      </c>
      <c r="C45" s="5" t="s">
        <v>10</v>
      </c>
      <c r="D45" s="5" t="str">
        <f>"麦铭辉"</f>
        <v>麦铭辉</v>
      </c>
      <c r="E45" s="5" t="str">
        <f>"533320230706214122137598"</f>
        <v>533320230706214122137598</v>
      </c>
    </row>
    <row r="46" spans="1:5" ht="27.75" customHeight="1">
      <c r="A46" s="4">
        <v>43</v>
      </c>
      <c r="B46" s="5" t="str">
        <f t="shared" si="2"/>
        <v>004</v>
      </c>
      <c r="C46" s="5" t="s">
        <v>10</v>
      </c>
      <c r="D46" s="5" t="str">
        <f>"林佳慧"</f>
        <v>林佳慧</v>
      </c>
      <c r="E46" s="5" t="str">
        <f>"533320230707152742137693"</f>
        <v>533320230707152742137693</v>
      </c>
    </row>
    <row r="47" spans="1:5" ht="27.75" customHeight="1">
      <c r="A47" s="4">
        <v>44</v>
      </c>
      <c r="B47" s="5" t="str">
        <f t="shared" si="2"/>
        <v>004</v>
      </c>
      <c r="C47" s="5" t="s">
        <v>10</v>
      </c>
      <c r="D47" s="5" t="str">
        <f>"苏钰晴"</f>
        <v>苏钰晴</v>
      </c>
      <c r="E47" s="5" t="str">
        <f>"533320230705182331137070"</f>
        <v>533320230705182331137070</v>
      </c>
    </row>
    <row r="48" spans="1:5" ht="27.75" customHeight="1">
      <c r="A48" s="4">
        <v>45</v>
      </c>
      <c r="B48" s="5" t="str">
        <f t="shared" si="2"/>
        <v>004</v>
      </c>
      <c r="C48" s="5" t="s">
        <v>10</v>
      </c>
      <c r="D48" s="5" t="str">
        <f>"陈晓彤"</f>
        <v>陈晓彤</v>
      </c>
      <c r="E48" s="5" t="str">
        <f>"533320230708101454137753"</f>
        <v>533320230708101454137753</v>
      </c>
    </row>
    <row r="49" spans="1:5" ht="27.75" customHeight="1">
      <c r="A49" s="4">
        <v>46</v>
      </c>
      <c r="B49" s="5" t="str">
        <f t="shared" si="2"/>
        <v>004</v>
      </c>
      <c r="C49" s="5" t="s">
        <v>10</v>
      </c>
      <c r="D49" s="5" t="str">
        <f>"李虹芳"</f>
        <v>李虹芳</v>
      </c>
      <c r="E49" s="5" t="str">
        <f>"533320230708125939137762"</f>
        <v>533320230708125939137762</v>
      </c>
    </row>
    <row r="50" spans="1:5" ht="27.75" customHeight="1">
      <c r="A50" s="4">
        <v>47</v>
      </c>
      <c r="B50" s="5" t="str">
        <f t="shared" si="2"/>
        <v>004</v>
      </c>
      <c r="C50" s="5" t="s">
        <v>10</v>
      </c>
      <c r="D50" s="5" t="str">
        <f>"刘桢彤"</f>
        <v>刘桢彤</v>
      </c>
      <c r="E50" s="5" t="str">
        <f>"533320230706145557137454"</f>
        <v>533320230706145557137454</v>
      </c>
    </row>
    <row r="51" spans="1:5" ht="27.75" customHeight="1">
      <c r="A51" s="4">
        <v>48</v>
      </c>
      <c r="B51" s="5" t="str">
        <f t="shared" si="2"/>
        <v>004</v>
      </c>
      <c r="C51" s="5" t="s">
        <v>10</v>
      </c>
      <c r="D51" s="5" t="str">
        <f>"吴夏露"</f>
        <v>吴夏露</v>
      </c>
      <c r="E51" s="5" t="str">
        <f>"533320230708162904137773"</f>
        <v>533320230708162904137773</v>
      </c>
    </row>
    <row r="52" spans="1:5" ht="27.75" customHeight="1">
      <c r="A52" s="4">
        <v>49</v>
      </c>
      <c r="B52" s="5" t="str">
        <f t="shared" si="2"/>
        <v>004</v>
      </c>
      <c r="C52" s="5" t="s">
        <v>10</v>
      </c>
      <c r="D52" s="5" t="str">
        <f>"韩可馨"</f>
        <v>韩可馨</v>
      </c>
      <c r="E52" s="5" t="str">
        <f>"533320230708154301137770"</f>
        <v>533320230708154301137770</v>
      </c>
    </row>
    <row r="53" spans="1:5" ht="27.75" customHeight="1">
      <c r="A53" s="4">
        <v>50</v>
      </c>
      <c r="B53" s="5" t="str">
        <f t="shared" si="2"/>
        <v>004</v>
      </c>
      <c r="C53" s="5" t="s">
        <v>10</v>
      </c>
      <c r="D53" s="5" t="str">
        <f>"邓显斌"</f>
        <v>邓显斌</v>
      </c>
      <c r="E53" s="5" t="str">
        <f>"533320230705112058136803"</f>
        <v>533320230705112058136803</v>
      </c>
    </row>
    <row r="54" spans="1:5" ht="27.75" customHeight="1">
      <c r="A54" s="4">
        <v>51</v>
      </c>
      <c r="B54" s="5" t="str">
        <f t="shared" si="2"/>
        <v>004</v>
      </c>
      <c r="C54" s="5" t="s">
        <v>10</v>
      </c>
      <c r="D54" s="5" t="str">
        <f>"王英林"</f>
        <v>王英林</v>
      </c>
      <c r="E54" s="5" t="str">
        <f>"533320230709110140137819"</f>
        <v>533320230709110140137819</v>
      </c>
    </row>
    <row r="55" spans="1:5" ht="27.75" customHeight="1">
      <c r="A55" s="4">
        <v>52</v>
      </c>
      <c r="B55" s="5" t="str">
        <f t="shared" si="2"/>
        <v>004</v>
      </c>
      <c r="C55" s="5" t="s">
        <v>10</v>
      </c>
      <c r="D55" s="5" t="str">
        <f>"刘宇晗"</f>
        <v>刘宇晗</v>
      </c>
      <c r="E55" s="5" t="str">
        <f>"533320230705095827136721"</f>
        <v>533320230705095827136721</v>
      </c>
    </row>
    <row r="56" spans="1:5" ht="27.75" customHeight="1">
      <c r="A56" s="4">
        <v>53</v>
      </c>
      <c r="B56" s="5" t="str">
        <f t="shared" si="2"/>
        <v>004</v>
      </c>
      <c r="C56" s="5" t="s">
        <v>10</v>
      </c>
      <c r="D56" s="5" t="str">
        <f>"张杨雪"</f>
        <v>张杨雪</v>
      </c>
      <c r="E56" s="5" t="str">
        <f>"533320230709143846137836"</f>
        <v>533320230709143846137836</v>
      </c>
    </row>
    <row r="57" spans="1:5" ht="27.75" customHeight="1">
      <c r="A57" s="4">
        <v>54</v>
      </c>
      <c r="B57" s="5" t="str">
        <f t="shared" si="2"/>
        <v>004</v>
      </c>
      <c r="C57" s="5" t="s">
        <v>10</v>
      </c>
      <c r="D57" s="5" t="str">
        <f>"郭秋萍"</f>
        <v>郭秋萍</v>
      </c>
      <c r="E57" s="5" t="str">
        <f>"533320230707235800137746"</f>
        <v>533320230707235800137746</v>
      </c>
    </row>
    <row r="58" spans="1:5" ht="27.75" customHeight="1">
      <c r="A58" s="4">
        <v>55</v>
      </c>
      <c r="B58" s="5" t="str">
        <f t="shared" si="2"/>
        <v>004</v>
      </c>
      <c r="C58" s="5" t="s">
        <v>10</v>
      </c>
      <c r="D58" s="5" t="str">
        <f>"颜婧娴"</f>
        <v>颜婧娴</v>
      </c>
      <c r="E58" s="5" t="str">
        <f>"533320230707010507137621"</f>
        <v>533320230707010507137621</v>
      </c>
    </row>
    <row r="59" spans="1:5" ht="27.75" customHeight="1">
      <c r="A59" s="4">
        <v>56</v>
      </c>
      <c r="B59" s="5" t="str">
        <f t="shared" si="2"/>
        <v>004</v>
      </c>
      <c r="C59" s="5" t="s">
        <v>10</v>
      </c>
      <c r="D59" s="5" t="str">
        <f>"文珍"</f>
        <v>文珍</v>
      </c>
      <c r="E59" s="5" t="str">
        <f>"533320230707221604137739"</f>
        <v>533320230707221604137739</v>
      </c>
    </row>
    <row r="60" spans="1:5" ht="27.75" customHeight="1">
      <c r="A60" s="4">
        <v>57</v>
      </c>
      <c r="B60" s="5" t="str">
        <f t="shared" si="2"/>
        <v>004</v>
      </c>
      <c r="C60" s="5" t="s">
        <v>10</v>
      </c>
      <c r="D60" s="5" t="str">
        <f>"李才慧"</f>
        <v>李才慧</v>
      </c>
      <c r="E60" s="5" t="str">
        <f>"533320230708225114137803"</f>
        <v>533320230708225114137803</v>
      </c>
    </row>
    <row r="61" spans="1:5" ht="27.75" customHeight="1">
      <c r="A61" s="4">
        <v>58</v>
      </c>
      <c r="B61" s="5" t="str">
        <f t="shared" si="2"/>
        <v>004</v>
      </c>
      <c r="C61" s="5" t="s">
        <v>10</v>
      </c>
      <c r="D61" s="5" t="str">
        <f>"肖的"</f>
        <v>肖的</v>
      </c>
      <c r="E61" s="5" t="str">
        <f>"533320230708224549137802"</f>
        <v>533320230708224549137802</v>
      </c>
    </row>
    <row r="62" spans="1:5" ht="27.75" customHeight="1">
      <c r="A62" s="4">
        <v>59</v>
      </c>
      <c r="B62" s="5" t="str">
        <f t="shared" si="2"/>
        <v>004</v>
      </c>
      <c r="C62" s="5" t="s">
        <v>10</v>
      </c>
      <c r="D62" s="5" t="str">
        <f>"甘淑妍"</f>
        <v>甘淑妍</v>
      </c>
      <c r="E62" s="5" t="str">
        <f>"533320230705111036136795"</f>
        <v>533320230705111036136795</v>
      </c>
    </row>
    <row r="63" spans="1:5" ht="27.75" customHeight="1">
      <c r="A63" s="4">
        <v>60</v>
      </c>
      <c r="B63" s="5" t="str">
        <f t="shared" si="2"/>
        <v>004</v>
      </c>
      <c r="C63" s="5" t="s">
        <v>10</v>
      </c>
      <c r="D63" s="5" t="str">
        <f>"王梦婷"</f>
        <v>王梦婷</v>
      </c>
      <c r="E63" s="5" t="str">
        <f>"533320230710094646137906"</f>
        <v>533320230710094646137906</v>
      </c>
    </row>
    <row r="64" spans="1:5" ht="27.75" customHeight="1">
      <c r="A64" s="4">
        <v>61</v>
      </c>
      <c r="B64" s="5" t="str">
        <f t="shared" si="2"/>
        <v>004</v>
      </c>
      <c r="C64" s="5" t="s">
        <v>10</v>
      </c>
      <c r="D64" s="5" t="str">
        <f>"王梦柔"</f>
        <v>王梦柔</v>
      </c>
      <c r="E64" s="5" t="str">
        <f>"533320230710095502137910"</f>
        <v>533320230710095502137910</v>
      </c>
    </row>
    <row r="65" spans="1:5" ht="27.75" customHeight="1">
      <c r="A65" s="4">
        <v>62</v>
      </c>
      <c r="B65" s="5" t="str">
        <f t="shared" si="2"/>
        <v>004</v>
      </c>
      <c r="C65" s="5" t="s">
        <v>10</v>
      </c>
      <c r="D65" s="5" t="str">
        <f>"冯子芸"</f>
        <v>冯子芸</v>
      </c>
      <c r="E65" s="5" t="str">
        <f>"533320230710160352138008"</f>
        <v>533320230710160352138008</v>
      </c>
    </row>
    <row r="66" spans="1:5" ht="27.75" customHeight="1">
      <c r="A66" s="4">
        <v>63</v>
      </c>
      <c r="B66" s="5" t="str">
        <f t="shared" si="2"/>
        <v>004</v>
      </c>
      <c r="C66" s="5" t="s">
        <v>10</v>
      </c>
      <c r="D66" s="5" t="str">
        <f>"吴蔚"</f>
        <v>吴蔚</v>
      </c>
      <c r="E66" s="5" t="str">
        <f>"533320230707192943137730"</f>
        <v>533320230707192943137730</v>
      </c>
    </row>
    <row r="67" spans="1:5" ht="27.75" customHeight="1">
      <c r="A67" s="4">
        <v>64</v>
      </c>
      <c r="B67" s="5" t="str">
        <f t="shared" si="2"/>
        <v>004</v>
      </c>
      <c r="C67" s="5" t="s">
        <v>10</v>
      </c>
      <c r="D67" s="5" t="str">
        <f>"韩静"</f>
        <v>韩静</v>
      </c>
      <c r="E67" s="5" t="str">
        <f>"533320230710181653138042"</f>
        <v>533320230710181653138042</v>
      </c>
    </row>
    <row r="68" spans="1:5" ht="27.75" customHeight="1">
      <c r="A68" s="4">
        <v>65</v>
      </c>
      <c r="B68" s="5" t="str">
        <f t="shared" si="2"/>
        <v>004</v>
      </c>
      <c r="C68" s="5" t="s">
        <v>10</v>
      </c>
      <c r="D68" s="5" t="str">
        <f>"吴馨馨"</f>
        <v>吴馨馨</v>
      </c>
      <c r="E68" s="5" t="str">
        <f>"533320230710210228138081"</f>
        <v>533320230710210228138081</v>
      </c>
    </row>
    <row r="69" spans="1:5" ht="27.75" customHeight="1">
      <c r="A69" s="4">
        <v>66</v>
      </c>
      <c r="B69" s="5" t="str">
        <f t="shared" si="2"/>
        <v>004</v>
      </c>
      <c r="C69" s="5" t="s">
        <v>10</v>
      </c>
      <c r="D69" s="5" t="str">
        <f>"范雅婷"</f>
        <v>范雅婷</v>
      </c>
      <c r="E69" s="5" t="str">
        <f>"533320230709140812137834"</f>
        <v>533320230709140812137834</v>
      </c>
    </row>
    <row r="70" spans="1:5" ht="27.75" customHeight="1">
      <c r="A70" s="4">
        <v>67</v>
      </c>
      <c r="B70" s="5" t="str">
        <f t="shared" si="2"/>
        <v>004</v>
      </c>
      <c r="C70" s="5" t="s">
        <v>10</v>
      </c>
      <c r="D70" s="5" t="str">
        <f>"林菁菁"</f>
        <v>林菁菁</v>
      </c>
      <c r="E70" s="5" t="str">
        <f>"533320230710213408138091"</f>
        <v>533320230710213408138091</v>
      </c>
    </row>
    <row r="71" spans="1:5" ht="27.75" customHeight="1">
      <c r="A71" s="4">
        <v>68</v>
      </c>
      <c r="B71" s="5" t="str">
        <f t="shared" si="2"/>
        <v>004</v>
      </c>
      <c r="C71" s="5" t="s">
        <v>10</v>
      </c>
      <c r="D71" s="5" t="str">
        <f>"张丽漫"</f>
        <v>张丽漫</v>
      </c>
      <c r="E71" s="5" t="str">
        <f>"533320230710193133138056"</f>
        <v>533320230710193133138056</v>
      </c>
    </row>
    <row r="72" spans="1:5" ht="27.75" customHeight="1">
      <c r="A72" s="4">
        <v>69</v>
      </c>
      <c r="B72" s="5" t="str">
        <f t="shared" si="2"/>
        <v>004</v>
      </c>
      <c r="C72" s="5" t="s">
        <v>10</v>
      </c>
      <c r="D72" s="5" t="str">
        <f>"符满满"</f>
        <v>符满满</v>
      </c>
      <c r="E72" s="5" t="str">
        <f>"533320230710235007138117"</f>
        <v>533320230710235007138117</v>
      </c>
    </row>
    <row r="73" spans="1:5" ht="27.75" customHeight="1">
      <c r="A73" s="4">
        <v>70</v>
      </c>
      <c r="B73" s="5" t="str">
        <f t="shared" si="2"/>
        <v>004</v>
      </c>
      <c r="C73" s="5" t="s">
        <v>10</v>
      </c>
      <c r="D73" s="5" t="str">
        <f>"蔡俊纬"</f>
        <v>蔡俊纬</v>
      </c>
      <c r="E73" s="5" t="str">
        <f>"533320230705204754137154"</f>
        <v>533320230705204754137154</v>
      </c>
    </row>
    <row r="74" spans="1:5" ht="27.75" customHeight="1">
      <c r="A74" s="4">
        <v>71</v>
      </c>
      <c r="B74" s="5" t="str">
        <f t="shared" si="2"/>
        <v>004</v>
      </c>
      <c r="C74" s="5" t="s">
        <v>10</v>
      </c>
      <c r="D74" s="5" t="str">
        <f>"陈秋惠"</f>
        <v>陈秋惠</v>
      </c>
      <c r="E74" s="5" t="str">
        <f>"533320230711010932138126"</f>
        <v>533320230711010932138126</v>
      </c>
    </row>
    <row r="75" spans="1:5" ht="27.75" customHeight="1">
      <c r="A75" s="4">
        <v>72</v>
      </c>
      <c r="B75" s="5" t="str">
        <f t="shared" si="2"/>
        <v>004</v>
      </c>
      <c r="C75" s="5" t="s">
        <v>10</v>
      </c>
      <c r="D75" s="5" t="str">
        <f>"熊芷莹"</f>
        <v>熊芷莹</v>
      </c>
      <c r="E75" s="5" t="str">
        <f>"533320230710082629137891"</f>
        <v>533320230710082629137891</v>
      </c>
    </row>
    <row r="76" spans="1:5" ht="27.75" customHeight="1">
      <c r="A76" s="4">
        <v>73</v>
      </c>
      <c r="B76" s="5" t="str">
        <f t="shared" si="2"/>
        <v>004</v>
      </c>
      <c r="C76" s="5" t="s">
        <v>10</v>
      </c>
      <c r="D76" s="5" t="str">
        <f>"陈霏"</f>
        <v>陈霏</v>
      </c>
      <c r="E76" s="5" t="str">
        <f>"533320230710151616137992"</f>
        <v>533320230710151616137992</v>
      </c>
    </row>
    <row r="77" spans="1:5" ht="27.75" customHeight="1">
      <c r="A77" s="4">
        <v>74</v>
      </c>
      <c r="B77" s="5" t="str">
        <f t="shared" si="2"/>
        <v>004</v>
      </c>
      <c r="C77" s="5" t="s">
        <v>10</v>
      </c>
      <c r="D77" s="5" t="str">
        <f>"桂丽珍"</f>
        <v>桂丽珍</v>
      </c>
      <c r="E77" s="5" t="str">
        <f>"533320230711092429138161"</f>
        <v>533320230711092429138161</v>
      </c>
    </row>
    <row r="78" spans="1:5" ht="27.75" customHeight="1">
      <c r="A78" s="4">
        <v>75</v>
      </c>
      <c r="B78" s="5" t="str">
        <f t="shared" si="2"/>
        <v>004</v>
      </c>
      <c r="C78" s="5" t="s">
        <v>10</v>
      </c>
      <c r="D78" s="5" t="str">
        <f>"郑侠雅"</f>
        <v>郑侠雅</v>
      </c>
      <c r="E78" s="5" t="str">
        <f>"533320230711092632138163"</f>
        <v>533320230711092632138163</v>
      </c>
    </row>
    <row r="79" spans="1:5" ht="27.75" customHeight="1">
      <c r="A79" s="4">
        <v>76</v>
      </c>
      <c r="B79" s="5" t="str">
        <f t="shared" si="2"/>
        <v>004</v>
      </c>
      <c r="C79" s="5" t="s">
        <v>10</v>
      </c>
      <c r="D79" s="5" t="str">
        <f>"王丝雨"</f>
        <v>王丝雨</v>
      </c>
      <c r="E79" s="5" t="str">
        <f>"533320230711103330138182"</f>
        <v>533320230711103330138182</v>
      </c>
    </row>
    <row r="80" spans="1:5" ht="27.75" customHeight="1">
      <c r="A80" s="4">
        <v>77</v>
      </c>
      <c r="B80" s="5" t="str">
        <f t="shared" si="2"/>
        <v>004</v>
      </c>
      <c r="C80" s="5" t="s">
        <v>10</v>
      </c>
      <c r="D80" s="5" t="str">
        <f>"潘燕冰"</f>
        <v>潘燕冰</v>
      </c>
      <c r="E80" s="5" t="str">
        <f>"533320230710173737138033"</f>
        <v>533320230710173737138033</v>
      </c>
    </row>
    <row r="81" spans="1:5" ht="27.75" customHeight="1">
      <c r="A81" s="4">
        <v>78</v>
      </c>
      <c r="B81" s="5" t="str">
        <f t="shared" si="2"/>
        <v>004</v>
      </c>
      <c r="C81" s="5" t="s">
        <v>10</v>
      </c>
      <c r="D81" s="5" t="str">
        <f>"李小晋"</f>
        <v>李小晋</v>
      </c>
      <c r="E81" s="5" t="str">
        <f>"533320230711110631138193"</f>
        <v>533320230711110631138193</v>
      </c>
    </row>
    <row r="82" spans="1:5" ht="27.75" customHeight="1">
      <c r="A82" s="4">
        <v>79</v>
      </c>
      <c r="B82" s="5" t="str">
        <f t="shared" si="2"/>
        <v>004</v>
      </c>
      <c r="C82" s="5" t="s">
        <v>10</v>
      </c>
      <c r="D82" s="5" t="str">
        <f>"陈惜"</f>
        <v>陈惜</v>
      </c>
      <c r="E82" s="5" t="str">
        <f>"533320230711103751138184"</f>
        <v>533320230711103751138184</v>
      </c>
    </row>
    <row r="83" spans="1:5" ht="27.75" customHeight="1">
      <c r="A83" s="4">
        <v>80</v>
      </c>
      <c r="B83" s="5" t="str">
        <f t="shared" si="2"/>
        <v>004</v>
      </c>
      <c r="C83" s="5" t="s">
        <v>10</v>
      </c>
      <c r="D83" s="5" t="str">
        <f>"周新宇"</f>
        <v>周新宇</v>
      </c>
      <c r="E83" s="5" t="str">
        <f>"533320230707144621137684"</f>
        <v>533320230707144621137684</v>
      </c>
    </row>
    <row r="84" spans="1:5" ht="27.75" customHeight="1">
      <c r="A84" s="4">
        <v>81</v>
      </c>
      <c r="B84" s="5" t="str">
        <f aca="true" t="shared" si="3" ref="B84:B101">"005"</f>
        <v>005</v>
      </c>
      <c r="C84" s="5" t="s">
        <v>11</v>
      </c>
      <c r="D84" s="5" t="str">
        <f>"李雪沁"</f>
        <v>李雪沁</v>
      </c>
      <c r="E84" s="5" t="str">
        <f>"533320230705111713136799"</f>
        <v>533320230705111713136799</v>
      </c>
    </row>
    <row r="85" spans="1:5" ht="27.75" customHeight="1">
      <c r="A85" s="4">
        <v>82</v>
      </c>
      <c r="B85" s="5" t="str">
        <f t="shared" si="3"/>
        <v>005</v>
      </c>
      <c r="C85" s="5" t="s">
        <v>11</v>
      </c>
      <c r="D85" s="5" t="str">
        <f>"高一平"</f>
        <v>高一平</v>
      </c>
      <c r="E85" s="5" t="str">
        <f>"533320230705090819136662"</f>
        <v>533320230705090819136662</v>
      </c>
    </row>
    <row r="86" spans="1:5" ht="27.75" customHeight="1">
      <c r="A86" s="4">
        <v>83</v>
      </c>
      <c r="B86" s="5" t="str">
        <f t="shared" si="3"/>
        <v>005</v>
      </c>
      <c r="C86" s="5" t="s">
        <v>11</v>
      </c>
      <c r="D86" s="5" t="str">
        <f>"方竹"</f>
        <v>方竹</v>
      </c>
      <c r="E86" s="5" t="str">
        <f>"533320230705123058136858"</f>
        <v>533320230705123058136858</v>
      </c>
    </row>
    <row r="87" spans="1:5" ht="27.75" customHeight="1">
      <c r="A87" s="4">
        <v>84</v>
      </c>
      <c r="B87" s="5" t="str">
        <f t="shared" si="3"/>
        <v>005</v>
      </c>
      <c r="C87" s="5" t="s">
        <v>11</v>
      </c>
      <c r="D87" s="5" t="str">
        <f>"李依函"</f>
        <v>李依函</v>
      </c>
      <c r="E87" s="5" t="str">
        <f>"533320230705145547136929"</f>
        <v>533320230705145547136929</v>
      </c>
    </row>
    <row r="88" spans="1:5" ht="27.75" customHeight="1">
      <c r="A88" s="4">
        <v>85</v>
      </c>
      <c r="B88" s="5" t="str">
        <f t="shared" si="3"/>
        <v>005</v>
      </c>
      <c r="C88" s="5" t="s">
        <v>11</v>
      </c>
      <c r="D88" s="5" t="str">
        <f>"秦小浪"</f>
        <v>秦小浪</v>
      </c>
      <c r="E88" s="5" t="str">
        <f>"533320230705192939137111"</f>
        <v>533320230705192939137111</v>
      </c>
    </row>
    <row r="89" spans="1:5" ht="27.75" customHeight="1">
      <c r="A89" s="4">
        <v>86</v>
      </c>
      <c r="B89" s="5" t="str">
        <f t="shared" si="3"/>
        <v>005</v>
      </c>
      <c r="C89" s="5" t="s">
        <v>11</v>
      </c>
      <c r="D89" s="5" t="str">
        <f>"王琦"</f>
        <v>王琦</v>
      </c>
      <c r="E89" s="5" t="str">
        <f>"533320230705193931137114"</f>
        <v>533320230705193931137114</v>
      </c>
    </row>
    <row r="90" spans="1:5" ht="27.75" customHeight="1">
      <c r="A90" s="4">
        <v>87</v>
      </c>
      <c r="B90" s="5" t="str">
        <f t="shared" si="3"/>
        <v>005</v>
      </c>
      <c r="C90" s="5" t="s">
        <v>11</v>
      </c>
      <c r="D90" s="5" t="str">
        <f>"吕业莉"</f>
        <v>吕业莉</v>
      </c>
      <c r="E90" s="5" t="str">
        <f>"533320230705172721137041"</f>
        <v>533320230705172721137041</v>
      </c>
    </row>
    <row r="91" spans="1:5" ht="27.75" customHeight="1">
      <c r="A91" s="4">
        <v>88</v>
      </c>
      <c r="B91" s="5" t="str">
        <f t="shared" si="3"/>
        <v>005</v>
      </c>
      <c r="C91" s="5" t="s">
        <v>11</v>
      </c>
      <c r="D91" s="5" t="str">
        <f>"汤惠钰"</f>
        <v>汤惠钰</v>
      </c>
      <c r="E91" s="5" t="str">
        <f>"533320230706195157137574"</f>
        <v>533320230706195157137574</v>
      </c>
    </row>
    <row r="92" spans="1:5" ht="27.75" customHeight="1">
      <c r="A92" s="4">
        <v>89</v>
      </c>
      <c r="B92" s="5" t="str">
        <f t="shared" si="3"/>
        <v>005</v>
      </c>
      <c r="C92" s="5" t="s">
        <v>11</v>
      </c>
      <c r="D92" s="5" t="str">
        <f>"张晓旭"</f>
        <v>张晓旭</v>
      </c>
      <c r="E92" s="5" t="str">
        <f>"533320230707154311137699"</f>
        <v>533320230707154311137699</v>
      </c>
    </row>
    <row r="93" spans="1:5" ht="27.75" customHeight="1">
      <c r="A93" s="4">
        <v>90</v>
      </c>
      <c r="B93" s="5" t="str">
        <f t="shared" si="3"/>
        <v>005</v>
      </c>
      <c r="C93" s="5" t="s">
        <v>11</v>
      </c>
      <c r="D93" s="5" t="str">
        <f>"王琪瑾"</f>
        <v>王琪瑾</v>
      </c>
      <c r="E93" s="5" t="str">
        <f>"533320230705162837136998"</f>
        <v>533320230705162837136998</v>
      </c>
    </row>
    <row r="94" spans="1:5" ht="27.75" customHeight="1">
      <c r="A94" s="4">
        <v>91</v>
      </c>
      <c r="B94" s="5" t="str">
        <f t="shared" si="3"/>
        <v>005</v>
      </c>
      <c r="C94" s="5" t="s">
        <v>11</v>
      </c>
      <c r="D94" s="5" t="str">
        <f>"蔡佳维"</f>
        <v>蔡佳维</v>
      </c>
      <c r="E94" s="5" t="str">
        <f>"533320230707190526137728"</f>
        <v>533320230707190526137728</v>
      </c>
    </row>
    <row r="95" spans="1:5" ht="27.75" customHeight="1">
      <c r="A95" s="4">
        <v>92</v>
      </c>
      <c r="B95" s="5" t="str">
        <f t="shared" si="3"/>
        <v>005</v>
      </c>
      <c r="C95" s="5" t="s">
        <v>11</v>
      </c>
      <c r="D95" s="5" t="str">
        <f>"林和"</f>
        <v>林和</v>
      </c>
      <c r="E95" s="5" t="str">
        <f>"533320230707220217137738"</f>
        <v>533320230707220217137738</v>
      </c>
    </row>
    <row r="96" spans="1:5" ht="27.75" customHeight="1">
      <c r="A96" s="4">
        <v>93</v>
      </c>
      <c r="B96" s="5" t="str">
        <f t="shared" si="3"/>
        <v>005</v>
      </c>
      <c r="C96" s="5" t="s">
        <v>11</v>
      </c>
      <c r="D96" s="5" t="str">
        <f>"康浩辰"</f>
        <v>康浩辰</v>
      </c>
      <c r="E96" s="5" t="str">
        <f>"533320230710194629138061"</f>
        <v>533320230710194629138061</v>
      </c>
    </row>
    <row r="97" spans="1:5" ht="27.75" customHeight="1">
      <c r="A97" s="4">
        <v>94</v>
      </c>
      <c r="B97" s="5" t="str">
        <f t="shared" si="3"/>
        <v>005</v>
      </c>
      <c r="C97" s="5" t="s">
        <v>11</v>
      </c>
      <c r="D97" s="5" t="str">
        <f>"吴剑玲"</f>
        <v>吴剑玲</v>
      </c>
      <c r="E97" s="5" t="str">
        <f>"533320230710193944138059"</f>
        <v>533320230710193944138059</v>
      </c>
    </row>
    <row r="98" spans="1:5" ht="27.75" customHeight="1">
      <c r="A98" s="4">
        <v>95</v>
      </c>
      <c r="B98" s="5" t="str">
        <f t="shared" si="3"/>
        <v>005</v>
      </c>
      <c r="C98" s="5" t="s">
        <v>11</v>
      </c>
      <c r="D98" s="5" t="str">
        <f>"陈方园"</f>
        <v>陈方园</v>
      </c>
      <c r="E98" s="5" t="str">
        <f>"533320230710230858138110"</f>
        <v>533320230710230858138110</v>
      </c>
    </row>
    <row r="99" spans="1:5" ht="27.75" customHeight="1">
      <c r="A99" s="4">
        <v>96</v>
      </c>
      <c r="B99" s="5" t="str">
        <f t="shared" si="3"/>
        <v>005</v>
      </c>
      <c r="C99" s="5" t="s">
        <v>11</v>
      </c>
      <c r="D99" s="5" t="str">
        <f>"王畅"</f>
        <v>王畅</v>
      </c>
      <c r="E99" s="5" t="str">
        <f>"533320230711101228138179"</f>
        <v>533320230711101228138179</v>
      </c>
    </row>
    <row r="100" spans="1:5" ht="27.75" customHeight="1">
      <c r="A100" s="4">
        <v>97</v>
      </c>
      <c r="B100" s="5" t="str">
        <f t="shared" si="3"/>
        <v>005</v>
      </c>
      <c r="C100" s="5" t="s">
        <v>11</v>
      </c>
      <c r="D100" s="5" t="str">
        <f>"黄志珠"</f>
        <v>黄志珠</v>
      </c>
      <c r="E100" s="5" t="str">
        <f>"533320230711111144138194"</f>
        <v>533320230711111144138194</v>
      </c>
    </row>
    <row r="101" spans="1:5" ht="27.75" customHeight="1">
      <c r="A101" s="4">
        <v>98</v>
      </c>
      <c r="B101" s="5" t="str">
        <f t="shared" si="3"/>
        <v>005</v>
      </c>
      <c r="C101" s="5" t="s">
        <v>11</v>
      </c>
      <c r="D101" s="5" t="str">
        <f>"李威"</f>
        <v>李威</v>
      </c>
      <c r="E101" s="5" t="str">
        <f>"533320230711115850138207"</f>
        <v>533320230711115850138207</v>
      </c>
    </row>
    <row r="102" spans="1:5" ht="27.75" customHeight="1">
      <c r="A102" s="4">
        <v>99</v>
      </c>
      <c r="B102" s="5" t="str">
        <f aca="true" t="shared" si="4" ref="B102:B110">"006"</f>
        <v>006</v>
      </c>
      <c r="C102" s="5" t="s">
        <v>12</v>
      </c>
      <c r="D102" s="5" t="str">
        <f>"曾维扬"</f>
        <v>曾维扬</v>
      </c>
      <c r="E102" s="5" t="str">
        <f>"533320230705094142136703"</f>
        <v>533320230705094142136703</v>
      </c>
    </row>
    <row r="103" spans="1:5" ht="27.75" customHeight="1">
      <c r="A103" s="4">
        <v>100</v>
      </c>
      <c r="B103" s="5" t="str">
        <f t="shared" si="4"/>
        <v>006</v>
      </c>
      <c r="C103" s="5" t="s">
        <v>12</v>
      </c>
      <c r="D103" s="5" t="str">
        <f>"李振"</f>
        <v>李振</v>
      </c>
      <c r="E103" s="5" t="str">
        <f>"533320230707120450137665"</f>
        <v>533320230707120450137665</v>
      </c>
    </row>
    <row r="104" spans="1:5" ht="27.75" customHeight="1">
      <c r="A104" s="4">
        <v>101</v>
      </c>
      <c r="B104" s="5" t="str">
        <f t="shared" si="4"/>
        <v>006</v>
      </c>
      <c r="C104" s="5" t="s">
        <v>12</v>
      </c>
      <c r="D104" s="5" t="str">
        <f>"郭芳"</f>
        <v>郭芳</v>
      </c>
      <c r="E104" s="5" t="str">
        <f>"533320230708215140137797"</f>
        <v>533320230708215140137797</v>
      </c>
    </row>
    <row r="105" spans="1:5" ht="27.75" customHeight="1">
      <c r="A105" s="4">
        <v>102</v>
      </c>
      <c r="B105" s="5" t="str">
        <f t="shared" si="4"/>
        <v>006</v>
      </c>
      <c r="C105" s="5" t="s">
        <v>12</v>
      </c>
      <c r="D105" s="5" t="str">
        <f>"郑云熙"</f>
        <v>郑云熙</v>
      </c>
      <c r="E105" s="5" t="str">
        <f>"533320230710170917138022"</f>
        <v>533320230710170917138022</v>
      </c>
    </row>
    <row r="106" spans="1:5" ht="27.75" customHeight="1">
      <c r="A106" s="4">
        <v>103</v>
      </c>
      <c r="B106" s="5" t="str">
        <f t="shared" si="4"/>
        <v>006</v>
      </c>
      <c r="C106" s="5" t="s">
        <v>12</v>
      </c>
      <c r="D106" s="5" t="str">
        <f>"蔺博文"</f>
        <v>蔺博文</v>
      </c>
      <c r="E106" s="5" t="str">
        <f>"533320230710213341138090"</f>
        <v>533320230710213341138090</v>
      </c>
    </row>
    <row r="107" spans="1:5" ht="27.75" customHeight="1">
      <c r="A107" s="4">
        <v>104</v>
      </c>
      <c r="B107" s="5" t="str">
        <f t="shared" si="4"/>
        <v>006</v>
      </c>
      <c r="C107" s="5" t="s">
        <v>12</v>
      </c>
      <c r="D107" s="5" t="str">
        <f>"赵芳"</f>
        <v>赵芳</v>
      </c>
      <c r="E107" s="5" t="str">
        <f>"533320230708220308137800"</f>
        <v>533320230708220308137800</v>
      </c>
    </row>
    <row r="108" spans="1:5" ht="27.75" customHeight="1">
      <c r="A108" s="4">
        <v>105</v>
      </c>
      <c r="B108" s="5" t="str">
        <f t="shared" si="4"/>
        <v>006</v>
      </c>
      <c r="C108" s="5" t="s">
        <v>12</v>
      </c>
      <c r="D108" s="5" t="str">
        <f>"陈赛赛"</f>
        <v>陈赛赛</v>
      </c>
      <c r="E108" s="5" t="str">
        <f>"533320230711093618138169"</f>
        <v>533320230711093618138169</v>
      </c>
    </row>
    <row r="109" spans="1:5" ht="27.75" customHeight="1">
      <c r="A109" s="4">
        <v>106</v>
      </c>
      <c r="B109" s="5" t="str">
        <f t="shared" si="4"/>
        <v>006</v>
      </c>
      <c r="C109" s="5" t="s">
        <v>12</v>
      </c>
      <c r="D109" s="5" t="str">
        <f>"羊静"</f>
        <v>羊静</v>
      </c>
      <c r="E109" s="5" t="str">
        <f>"533320230711103847138186"</f>
        <v>533320230711103847138186</v>
      </c>
    </row>
    <row r="110" spans="1:5" ht="27.75" customHeight="1">
      <c r="A110" s="4">
        <v>107</v>
      </c>
      <c r="B110" s="5" t="str">
        <f t="shared" si="4"/>
        <v>006</v>
      </c>
      <c r="C110" s="5" t="s">
        <v>12</v>
      </c>
      <c r="D110" s="5" t="str">
        <f>"符蓉蓉"</f>
        <v>符蓉蓉</v>
      </c>
      <c r="E110" s="5" t="str">
        <f>"533320230705163617137002"</f>
        <v>533320230705163617137002</v>
      </c>
    </row>
    <row r="111" spans="1:5" ht="27.75" customHeight="1">
      <c r="A111" s="4">
        <v>108</v>
      </c>
      <c r="B111" s="5" t="str">
        <f aca="true" t="shared" si="5" ref="B111:B130">"007"</f>
        <v>007</v>
      </c>
      <c r="C111" s="5" t="s">
        <v>13</v>
      </c>
      <c r="D111" s="5" t="str">
        <f>"陈永明"</f>
        <v>陈永明</v>
      </c>
      <c r="E111" s="5" t="str">
        <f>"533320230705091509136667"</f>
        <v>533320230705091509136667</v>
      </c>
    </row>
    <row r="112" spans="1:5" ht="27.75" customHeight="1">
      <c r="A112" s="4">
        <v>109</v>
      </c>
      <c r="B112" s="5" t="str">
        <f t="shared" si="5"/>
        <v>007</v>
      </c>
      <c r="C112" s="5" t="s">
        <v>13</v>
      </c>
      <c r="D112" s="5" t="str">
        <f>"梁王美"</f>
        <v>梁王美</v>
      </c>
      <c r="E112" s="5" t="str">
        <f>"533320230705092912136690"</f>
        <v>533320230705092912136690</v>
      </c>
    </row>
    <row r="113" spans="1:5" ht="27.75" customHeight="1">
      <c r="A113" s="4">
        <v>110</v>
      </c>
      <c r="B113" s="5" t="str">
        <f t="shared" si="5"/>
        <v>007</v>
      </c>
      <c r="C113" s="5" t="s">
        <v>13</v>
      </c>
      <c r="D113" s="5" t="str">
        <f>"杨杰"</f>
        <v>杨杰</v>
      </c>
      <c r="E113" s="5" t="str">
        <f>"533320230705105308136775"</f>
        <v>533320230705105308136775</v>
      </c>
    </row>
    <row r="114" spans="1:5" ht="27.75" customHeight="1">
      <c r="A114" s="4">
        <v>111</v>
      </c>
      <c r="B114" s="5" t="str">
        <f t="shared" si="5"/>
        <v>007</v>
      </c>
      <c r="C114" s="5" t="s">
        <v>13</v>
      </c>
      <c r="D114" s="5" t="str">
        <f>"吴红"</f>
        <v>吴红</v>
      </c>
      <c r="E114" s="5" t="str">
        <f>"533320230705124028136866"</f>
        <v>533320230705124028136866</v>
      </c>
    </row>
    <row r="115" spans="1:5" ht="27.75" customHeight="1">
      <c r="A115" s="4">
        <v>112</v>
      </c>
      <c r="B115" s="5" t="str">
        <f t="shared" si="5"/>
        <v>007</v>
      </c>
      <c r="C115" s="5" t="s">
        <v>13</v>
      </c>
      <c r="D115" s="5" t="str">
        <f>"符艺馨"</f>
        <v>符艺馨</v>
      </c>
      <c r="E115" s="5" t="str">
        <f>"533320230705094137136702"</f>
        <v>533320230705094137136702</v>
      </c>
    </row>
    <row r="116" spans="1:5" ht="27.75" customHeight="1">
      <c r="A116" s="4">
        <v>113</v>
      </c>
      <c r="B116" s="5" t="str">
        <f t="shared" si="5"/>
        <v>007</v>
      </c>
      <c r="C116" s="5" t="s">
        <v>13</v>
      </c>
      <c r="D116" s="5" t="str">
        <f>"黄育文"</f>
        <v>黄育文</v>
      </c>
      <c r="E116" s="5" t="str">
        <f>"533320230705093404136697"</f>
        <v>533320230705093404136697</v>
      </c>
    </row>
    <row r="117" spans="1:5" ht="27.75" customHeight="1">
      <c r="A117" s="4">
        <v>114</v>
      </c>
      <c r="B117" s="5" t="str">
        <f t="shared" si="5"/>
        <v>007</v>
      </c>
      <c r="C117" s="5" t="s">
        <v>13</v>
      </c>
      <c r="D117" s="5" t="str">
        <f>"许振儒"</f>
        <v>许振儒</v>
      </c>
      <c r="E117" s="5" t="str">
        <f>"533320230705232331137239"</f>
        <v>533320230705232331137239</v>
      </c>
    </row>
    <row r="118" spans="1:5" ht="27.75" customHeight="1">
      <c r="A118" s="4">
        <v>115</v>
      </c>
      <c r="B118" s="5" t="str">
        <f t="shared" si="5"/>
        <v>007</v>
      </c>
      <c r="C118" s="5" t="s">
        <v>13</v>
      </c>
      <c r="D118" s="5" t="str">
        <f>"王善龙"</f>
        <v>王善龙</v>
      </c>
      <c r="E118" s="5" t="str">
        <f>"533320230705113913136821"</f>
        <v>533320230705113913136821</v>
      </c>
    </row>
    <row r="119" spans="1:5" ht="27.75" customHeight="1">
      <c r="A119" s="4">
        <v>116</v>
      </c>
      <c r="B119" s="5" t="str">
        <f t="shared" si="5"/>
        <v>007</v>
      </c>
      <c r="C119" s="5" t="s">
        <v>13</v>
      </c>
      <c r="D119" s="5" t="str">
        <f>"王铎全"</f>
        <v>王铎全</v>
      </c>
      <c r="E119" s="5" t="str">
        <f>"533320230706095014137316"</f>
        <v>533320230706095014137316</v>
      </c>
    </row>
    <row r="120" spans="1:5" ht="27.75" customHeight="1">
      <c r="A120" s="4">
        <v>117</v>
      </c>
      <c r="B120" s="5" t="str">
        <f t="shared" si="5"/>
        <v>007</v>
      </c>
      <c r="C120" s="5" t="s">
        <v>13</v>
      </c>
      <c r="D120" s="5" t="str">
        <f>"吴强"</f>
        <v>吴强</v>
      </c>
      <c r="E120" s="5" t="str">
        <f>"533320230706195027137573"</f>
        <v>533320230706195027137573</v>
      </c>
    </row>
    <row r="121" spans="1:5" ht="27.75" customHeight="1">
      <c r="A121" s="4">
        <v>118</v>
      </c>
      <c r="B121" s="5" t="str">
        <f t="shared" si="5"/>
        <v>007</v>
      </c>
      <c r="C121" s="5" t="s">
        <v>13</v>
      </c>
      <c r="D121" s="5" t="str">
        <f>"史楠"</f>
        <v>史楠</v>
      </c>
      <c r="E121" s="5" t="str">
        <f>"533320230706222129137604"</f>
        <v>533320230706222129137604</v>
      </c>
    </row>
    <row r="122" spans="1:5" ht="27.75" customHeight="1">
      <c r="A122" s="4">
        <v>119</v>
      </c>
      <c r="B122" s="5" t="str">
        <f t="shared" si="5"/>
        <v>007</v>
      </c>
      <c r="C122" s="5" t="s">
        <v>13</v>
      </c>
      <c r="D122" s="5" t="str">
        <f>"王绍柏"</f>
        <v>王绍柏</v>
      </c>
      <c r="E122" s="5" t="str">
        <f>"533320230705163427137000"</f>
        <v>533320230705163427137000</v>
      </c>
    </row>
    <row r="123" spans="1:5" ht="27.75" customHeight="1">
      <c r="A123" s="4">
        <v>120</v>
      </c>
      <c r="B123" s="5" t="str">
        <f t="shared" si="5"/>
        <v>007</v>
      </c>
      <c r="C123" s="5" t="s">
        <v>13</v>
      </c>
      <c r="D123" s="5" t="str">
        <f>"刘凯奏"</f>
        <v>刘凯奏</v>
      </c>
      <c r="E123" s="5" t="str">
        <f>"533320230707145757137689"</f>
        <v>533320230707145757137689</v>
      </c>
    </row>
    <row r="124" spans="1:5" ht="27.75" customHeight="1">
      <c r="A124" s="4">
        <v>121</v>
      </c>
      <c r="B124" s="5" t="str">
        <f t="shared" si="5"/>
        <v>007</v>
      </c>
      <c r="C124" s="5" t="s">
        <v>13</v>
      </c>
      <c r="D124" s="5" t="str">
        <f>"郑弘新"</f>
        <v>郑弘新</v>
      </c>
      <c r="E124" s="5" t="str">
        <f>"533320230707170408137713"</f>
        <v>533320230707170408137713</v>
      </c>
    </row>
    <row r="125" spans="1:5" ht="27.75" customHeight="1">
      <c r="A125" s="4">
        <v>122</v>
      </c>
      <c r="B125" s="5" t="str">
        <f t="shared" si="5"/>
        <v>007</v>
      </c>
      <c r="C125" s="5" t="s">
        <v>13</v>
      </c>
      <c r="D125" s="5" t="str">
        <f>"刘杨飞"</f>
        <v>刘杨飞</v>
      </c>
      <c r="E125" s="5" t="str">
        <f>"533320230707224959137743"</f>
        <v>533320230707224959137743</v>
      </c>
    </row>
    <row r="126" spans="1:5" ht="27.75" customHeight="1">
      <c r="A126" s="4">
        <v>123</v>
      </c>
      <c r="B126" s="5" t="str">
        <f t="shared" si="5"/>
        <v>007</v>
      </c>
      <c r="C126" s="5" t="s">
        <v>13</v>
      </c>
      <c r="D126" s="5" t="str">
        <f>"蒋科景"</f>
        <v>蒋科景</v>
      </c>
      <c r="E126" s="5" t="str">
        <f>"533320230709113252137822"</f>
        <v>533320230709113252137822</v>
      </c>
    </row>
    <row r="127" spans="1:5" ht="27.75" customHeight="1">
      <c r="A127" s="4">
        <v>124</v>
      </c>
      <c r="B127" s="5" t="str">
        <f t="shared" si="5"/>
        <v>007</v>
      </c>
      <c r="C127" s="5" t="s">
        <v>13</v>
      </c>
      <c r="D127" s="5" t="str">
        <f>"张妹"</f>
        <v>张妹</v>
      </c>
      <c r="E127" s="5" t="str">
        <f>"533320230705090110136646"</f>
        <v>533320230705090110136646</v>
      </c>
    </row>
    <row r="128" spans="1:5" ht="27.75" customHeight="1">
      <c r="A128" s="4">
        <v>125</v>
      </c>
      <c r="B128" s="5" t="str">
        <f t="shared" si="5"/>
        <v>007</v>
      </c>
      <c r="C128" s="5" t="s">
        <v>13</v>
      </c>
      <c r="D128" s="5" t="str">
        <f>"吴岳华"</f>
        <v>吴岳华</v>
      </c>
      <c r="E128" s="5" t="str">
        <f>"533320230709203930137865"</f>
        <v>533320230709203930137865</v>
      </c>
    </row>
    <row r="129" spans="1:5" ht="27.75" customHeight="1">
      <c r="A129" s="4">
        <v>126</v>
      </c>
      <c r="B129" s="5" t="str">
        <f t="shared" si="5"/>
        <v>007</v>
      </c>
      <c r="C129" s="5" t="s">
        <v>13</v>
      </c>
      <c r="D129" s="5" t="str">
        <f>"卢裕文"</f>
        <v>卢裕文</v>
      </c>
      <c r="E129" s="5" t="str">
        <f>"533320230710100033137912"</f>
        <v>533320230710100033137912</v>
      </c>
    </row>
    <row r="130" spans="1:5" ht="27.75" customHeight="1">
      <c r="A130" s="4">
        <v>127</v>
      </c>
      <c r="B130" s="5" t="str">
        <f t="shared" si="5"/>
        <v>007</v>
      </c>
      <c r="C130" s="5" t="s">
        <v>13</v>
      </c>
      <c r="D130" s="5" t="str">
        <f>"侯雪梅"</f>
        <v>侯雪梅</v>
      </c>
      <c r="E130" s="5" t="str">
        <f>"533320230711012321138128"</f>
        <v>533320230711012321138128</v>
      </c>
    </row>
    <row r="131" spans="1:5" ht="27.75" customHeight="1">
      <c r="A131" s="4">
        <v>128</v>
      </c>
      <c r="B131" s="5" t="str">
        <f aca="true" t="shared" si="6" ref="B131:B137">"008"</f>
        <v>008</v>
      </c>
      <c r="C131" s="5" t="s">
        <v>14</v>
      </c>
      <c r="D131" s="5" t="str">
        <f>"林信莹"</f>
        <v>林信莹</v>
      </c>
      <c r="E131" s="5" t="str">
        <f>"533320230705182130137067"</f>
        <v>533320230705182130137067</v>
      </c>
    </row>
    <row r="132" spans="1:5" ht="27.75" customHeight="1">
      <c r="A132" s="4">
        <v>129</v>
      </c>
      <c r="B132" s="5" t="str">
        <f t="shared" si="6"/>
        <v>008</v>
      </c>
      <c r="C132" s="5" t="s">
        <v>14</v>
      </c>
      <c r="D132" s="5" t="str">
        <f>"符史松"</f>
        <v>符史松</v>
      </c>
      <c r="E132" s="5" t="str">
        <f>"533320230705093248136694"</f>
        <v>533320230705093248136694</v>
      </c>
    </row>
    <row r="133" spans="1:5" ht="27.75" customHeight="1">
      <c r="A133" s="4">
        <v>130</v>
      </c>
      <c r="B133" s="5" t="str">
        <f t="shared" si="6"/>
        <v>008</v>
      </c>
      <c r="C133" s="5" t="s">
        <v>14</v>
      </c>
      <c r="D133" s="5" t="str">
        <f>"王婧"</f>
        <v>王婧</v>
      </c>
      <c r="E133" s="5" t="str">
        <f>"533320230705220720137202"</f>
        <v>533320230705220720137202</v>
      </c>
    </row>
    <row r="134" spans="1:5" ht="27.75" customHeight="1">
      <c r="A134" s="4">
        <v>131</v>
      </c>
      <c r="B134" s="5" t="str">
        <f t="shared" si="6"/>
        <v>008</v>
      </c>
      <c r="C134" s="5" t="s">
        <v>14</v>
      </c>
      <c r="D134" s="5" t="str">
        <f>"黄国柱"</f>
        <v>黄国柱</v>
      </c>
      <c r="E134" s="5" t="str">
        <f>"533320230705124350136870"</f>
        <v>533320230705124350136870</v>
      </c>
    </row>
    <row r="135" spans="1:5" ht="27.75" customHeight="1">
      <c r="A135" s="4">
        <v>132</v>
      </c>
      <c r="B135" s="5" t="str">
        <f t="shared" si="6"/>
        <v>008</v>
      </c>
      <c r="C135" s="5" t="s">
        <v>14</v>
      </c>
      <c r="D135" s="5" t="str">
        <f>"赵振芳"</f>
        <v>赵振芳</v>
      </c>
      <c r="E135" s="5" t="str">
        <f>"533320230710080326137889"</f>
        <v>533320230710080326137889</v>
      </c>
    </row>
    <row r="136" spans="1:5" ht="27.75" customHeight="1">
      <c r="A136" s="4">
        <v>133</v>
      </c>
      <c r="B136" s="5" t="str">
        <f t="shared" si="6"/>
        <v>008</v>
      </c>
      <c r="C136" s="5" t="s">
        <v>14</v>
      </c>
      <c r="D136" s="5" t="str">
        <f>"田润卿"</f>
        <v>田润卿</v>
      </c>
      <c r="E136" s="5" t="str">
        <f>"533320230710213749138093"</f>
        <v>533320230710213749138093</v>
      </c>
    </row>
    <row r="137" spans="1:5" ht="27.75" customHeight="1">
      <c r="A137" s="4">
        <v>134</v>
      </c>
      <c r="B137" s="5" t="str">
        <f t="shared" si="6"/>
        <v>008</v>
      </c>
      <c r="C137" s="5" t="s">
        <v>14</v>
      </c>
      <c r="D137" s="5" t="str">
        <f>"黎经源"</f>
        <v>黎经源</v>
      </c>
      <c r="E137" s="5" t="str">
        <f>"533320230711103845138185"</f>
        <v>533320230711103845138185</v>
      </c>
    </row>
    <row r="138" spans="1:5" ht="27.75" customHeight="1">
      <c r="A138" s="4">
        <v>135</v>
      </c>
      <c r="B138" s="5" t="str">
        <f aca="true" t="shared" si="7" ref="B138:B154">"009"</f>
        <v>009</v>
      </c>
      <c r="C138" s="5" t="s">
        <v>15</v>
      </c>
      <c r="D138" s="5" t="str">
        <f>"朱姿臻"</f>
        <v>朱姿臻</v>
      </c>
      <c r="E138" s="5" t="str">
        <f>"533320230705090557136656"</f>
        <v>533320230705090557136656</v>
      </c>
    </row>
    <row r="139" spans="1:5" ht="27.75" customHeight="1">
      <c r="A139" s="4">
        <v>136</v>
      </c>
      <c r="B139" s="5" t="str">
        <f t="shared" si="7"/>
        <v>009</v>
      </c>
      <c r="C139" s="5" t="s">
        <v>15</v>
      </c>
      <c r="D139" s="5" t="str">
        <f>"仇心洁"</f>
        <v>仇心洁</v>
      </c>
      <c r="E139" s="5" t="str">
        <f>"533320230705101402136738"</f>
        <v>533320230705101402136738</v>
      </c>
    </row>
    <row r="140" spans="1:5" ht="27.75" customHeight="1">
      <c r="A140" s="4">
        <v>137</v>
      </c>
      <c r="B140" s="5" t="str">
        <f t="shared" si="7"/>
        <v>009</v>
      </c>
      <c r="C140" s="5" t="s">
        <v>15</v>
      </c>
      <c r="D140" s="5" t="str">
        <f>"曾少玲"</f>
        <v>曾少玲</v>
      </c>
      <c r="E140" s="5" t="str">
        <f>"533320230705114454136825"</f>
        <v>533320230705114454136825</v>
      </c>
    </row>
    <row r="141" spans="1:5" ht="27.75" customHeight="1">
      <c r="A141" s="4">
        <v>138</v>
      </c>
      <c r="B141" s="5" t="str">
        <f t="shared" si="7"/>
        <v>009</v>
      </c>
      <c r="C141" s="5" t="s">
        <v>15</v>
      </c>
      <c r="D141" s="5" t="str">
        <f>"徐珺"</f>
        <v>徐珺</v>
      </c>
      <c r="E141" s="5" t="str">
        <f>"533320230705121302136849"</f>
        <v>533320230705121302136849</v>
      </c>
    </row>
    <row r="142" spans="1:5" ht="27.75" customHeight="1">
      <c r="A142" s="4">
        <v>139</v>
      </c>
      <c r="B142" s="5" t="str">
        <f t="shared" si="7"/>
        <v>009</v>
      </c>
      <c r="C142" s="5" t="s">
        <v>15</v>
      </c>
      <c r="D142" s="5" t="str">
        <f>"唐慧慧"</f>
        <v>唐慧慧</v>
      </c>
      <c r="E142" s="5" t="str">
        <f>"533320230705172407137038"</f>
        <v>533320230705172407137038</v>
      </c>
    </row>
    <row r="143" spans="1:5" ht="27.75" customHeight="1">
      <c r="A143" s="4">
        <v>140</v>
      </c>
      <c r="B143" s="5" t="str">
        <f t="shared" si="7"/>
        <v>009</v>
      </c>
      <c r="C143" s="5" t="s">
        <v>15</v>
      </c>
      <c r="D143" s="5" t="str">
        <f>"符皑滢"</f>
        <v>符皑滢</v>
      </c>
      <c r="E143" s="5" t="str">
        <f>"533320230706100210137320"</f>
        <v>533320230706100210137320</v>
      </c>
    </row>
    <row r="144" spans="1:5" ht="27.75" customHeight="1">
      <c r="A144" s="4">
        <v>141</v>
      </c>
      <c r="B144" s="5" t="str">
        <f t="shared" si="7"/>
        <v>009</v>
      </c>
      <c r="C144" s="5" t="s">
        <v>15</v>
      </c>
      <c r="D144" s="5" t="str">
        <f>"王含钰"</f>
        <v>王含钰</v>
      </c>
      <c r="E144" s="5" t="str">
        <f>"533320230707142446137680"</f>
        <v>533320230707142446137680</v>
      </c>
    </row>
    <row r="145" spans="1:5" ht="27.75" customHeight="1">
      <c r="A145" s="4">
        <v>142</v>
      </c>
      <c r="B145" s="5" t="str">
        <f t="shared" si="7"/>
        <v>009</v>
      </c>
      <c r="C145" s="5" t="s">
        <v>15</v>
      </c>
      <c r="D145" s="5" t="str">
        <f>"路和峰"</f>
        <v>路和峰</v>
      </c>
      <c r="E145" s="5" t="str">
        <f>"533320230707180457137722"</f>
        <v>533320230707180457137722</v>
      </c>
    </row>
    <row r="146" spans="1:5" ht="27.75" customHeight="1">
      <c r="A146" s="4">
        <v>143</v>
      </c>
      <c r="B146" s="5" t="str">
        <f t="shared" si="7"/>
        <v>009</v>
      </c>
      <c r="C146" s="5" t="s">
        <v>15</v>
      </c>
      <c r="D146" s="5" t="str">
        <f>"陈丽娜"</f>
        <v>陈丽娜</v>
      </c>
      <c r="E146" s="5" t="str">
        <f>"533320230705132450136893"</f>
        <v>533320230705132450136893</v>
      </c>
    </row>
    <row r="147" spans="1:5" ht="27.75" customHeight="1">
      <c r="A147" s="4">
        <v>144</v>
      </c>
      <c r="B147" s="5" t="str">
        <f t="shared" si="7"/>
        <v>009</v>
      </c>
      <c r="C147" s="5" t="s">
        <v>15</v>
      </c>
      <c r="D147" s="5" t="str">
        <f>"吴静"</f>
        <v>吴静</v>
      </c>
      <c r="E147" s="5" t="str">
        <f>"533320230706194038137570"</f>
        <v>533320230706194038137570</v>
      </c>
    </row>
    <row r="148" spans="1:5" ht="27.75" customHeight="1">
      <c r="A148" s="4">
        <v>145</v>
      </c>
      <c r="B148" s="5" t="str">
        <f t="shared" si="7"/>
        <v>009</v>
      </c>
      <c r="C148" s="5" t="s">
        <v>15</v>
      </c>
      <c r="D148" s="5" t="str">
        <f>"符雪贝"</f>
        <v>符雪贝</v>
      </c>
      <c r="E148" s="5" t="str">
        <f>"533320230709000952137807"</f>
        <v>533320230709000952137807</v>
      </c>
    </row>
    <row r="149" spans="1:5" ht="27.75" customHeight="1">
      <c r="A149" s="4">
        <v>146</v>
      </c>
      <c r="B149" s="5" t="str">
        <f t="shared" si="7"/>
        <v>009</v>
      </c>
      <c r="C149" s="5" t="s">
        <v>15</v>
      </c>
      <c r="D149" s="5" t="str">
        <f>"汪贵元"</f>
        <v>汪贵元</v>
      </c>
      <c r="E149" s="5" t="str">
        <f>"533320230710084547137894"</f>
        <v>533320230710084547137894</v>
      </c>
    </row>
    <row r="150" spans="1:5" ht="27.75" customHeight="1">
      <c r="A150" s="4">
        <v>147</v>
      </c>
      <c r="B150" s="5" t="str">
        <f t="shared" si="7"/>
        <v>009</v>
      </c>
      <c r="C150" s="5" t="s">
        <v>15</v>
      </c>
      <c r="D150" s="5" t="str">
        <f>"朱芳瑶"</f>
        <v>朱芳瑶</v>
      </c>
      <c r="E150" s="5" t="str">
        <f>"533320230707181304137724"</f>
        <v>533320230707181304137724</v>
      </c>
    </row>
    <row r="151" spans="1:5" ht="27.75" customHeight="1">
      <c r="A151" s="4">
        <v>148</v>
      </c>
      <c r="B151" s="5" t="str">
        <f t="shared" si="7"/>
        <v>009</v>
      </c>
      <c r="C151" s="5" t="s">
        <v>15</v>
      </c>
      <c r="D151" s="5" t="str">
        <f>"唐乾美"</f>
        <v>唐乾美</v>
      </c>
      <c r="E151" s="5" t="str">
        <f>"533320230710133723137972"</f>
        <v>533320230710133723137972</v>
      </c>
    </row>
    <row r="152" spans="1:5" ht="27.75" customHeight="1">
      <c r="A152" s="4">
        <v>149</v>
      </c>
      <c r="B152" s="5" t="str">
        <f t="shared" si="7"/>
        <v>009</v>
      </c>
      <c r="C152" s="5" t="s">
        <v>15</v>
      </c>
      <c r="D152" s="5" t="str">
        <f>"梁晨"</f>
        <v>梁晨</v>
      </c>
      <c r="E152" s="5" t="str">
        <f>"533320230705115847136838"</f>
        <v>533320230705115847136838</v>
      </c>
    </row>
    <row r="153" spans="1:5" ht="27.75" customHeight="1">
      <c r="A153" s="4">
        <v>150</v>
      </c>
      <c r="B153" s="5" t="str">
        <f t="shared" si="7"/>
        <v>009</v>
      </c>
      <c r="C153" s="5" t="s">
        <v>15</v>
      </c>
      <c r="D153" s="5" t="str">
        <f>"陈美君"</f>
        <v>陈美君</v>
      </c>
      <c r="E153" s="5" t="str">
        <f>"533320230710224715138106"</f>
        <v>533320230710224715138106</v>
      </c>
    </row>
    <row r="154" spans="1:5" ht="27.75" customHeight="1">
      <c r="A154" s="4">
        <v>151</v>
      </c>
      <c r="B154" s="5" t="str">
        <f t="shared" si="7"/>
        <v>009</v>
      </c>
      <c r="C154" s="5" t="s">
        <v>15</v>
      </c>
      <c r="D154" s="5" t="str">
        <f>"甘俊珊"</f>
        <v>甘俊珊</v>
      </c>
      <c r="E154" s="5" t="str">
        <f>"533320230710224833138107"</f>
        <v>533320230710224833138107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翁海菁</cp:lastModifiedBy>
  <dcterms:created xsi:type="dcterms:W3CDTF">2023-07-19T06:07:49Z</dcterms:created>
  <dcterms:modified xsi:type="dcterms:W3CDTF">2023-07-20T09:45:19Z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55C939F70EE94CAAA5F87D5364D38B10_13</vt:lpwstr>
  </property>
  <property fmtid="{D5CDD505-2E9C-101B-9397-08002B2CF9AE}" pid="4" name="KSOProductBuildV">
    <vt:lpwstr>2052-11.1.0.14036</vt:lpwstr>
  </property>
</Properties>
</file>