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<sst xmlns="http://schemas.openxmlformats.org/spreadsheetml/2006/main" count="542" uniqueCount="188">
  <si>
    <t>附件1</t>
  </si>
  <si>
    <t>海南省旅游和文化广电体育厅2025年公开招聘厅属事业单位工作人员
入围资格复审人员名单</t>
  </si>
  <si>
    <t>序号</t>
  </si>
  <si>
    <t>招聘单位</t>
  </si>
  <si>
    <t>招聘岗位</t>
  </si>
  <si>
    <t>准考证号/报考号</t>
  </si>
  <si>
    <t>姓名</t>
  </si>
  <si>
    <t>备注</t>
  </si>
  <si>
    <t>海南省博物馆</t>
  </si>
  <si>
    <t>中英双语讲解员</t>
  </si>
  <si>
    <t>202509060518</t>
  </si>
  <si>
    <t>鲁沛文</t>
  </si>
  <si>
    <t>202509060501</t>
  </si>
  <si>
    <t>姚强</t>
  </si>
  <si>
    <t>202509060506</t>
  </si>
  <si>
    <t>钟懿</t>
  </si>
  <si>
    <t>陈列展览内容设计</t>
  </si>
  <si>
    <t>202509060620</t>
  </si>
  <si>
    <t>陈家杰</t>
  </si>
  <si>
    <t>202509060626</t>
  </si>
  <si>
    <t>何姗</t>
  </si>
  <si>
    <t>202509060617</t>
  </si>
  <si>
    <t>胥雨彤</t>
  </si>
  <si>
    <t>藏品编目及总账管理</t>
  </si>
  <si>
    <t>202509060707</t>
  </si>
  <si>
    <t>张思扬</t>
  </si>
  <si>
    <t>202509060712</t>
  </si>
  <si>
    <t>景瀚春</t>
  </si>
  <si>
    <t>202509060730</t>
  </si>
  <si>
    <t>周绅</t>
  </si>
  <si>
    <t>中国（海南）南海博物馆</t>
  </si>
  <si>
    <t>藏品研究（古陶瓷）</t>
  </si>
  <si>
    <t>202509060811</t>
  </si>
  <si>
    <t>黄雅晴</t>
  </si>
  <si>
    <t>202509060806</t>
  </si>
  <si>
    <t>林海绮</t>
  </si>
  <si>
    <t>202509060808</t>
  </si>
  <si>
    <t>张欣悦</t>
  </si>
  <si>
    <t>展陈内容设计</t>
  </si>
  <si>
    <t>202509060824</t>
  </si>
  <si>
    <t>余亦奇</t>
  </si>
  <si>
    <t>202509060822</t>
  </si>
  <si>
    <t>马可欣</t>
  </si>
  <si>
    <t>202509060828</t>
  </si>
  <si>
    <t>曾翔</t>
  </si>
  <si>
    <t>自然藏品研究</t>
  </si>
  <si>
    <t>202509061118</t>
  </si>
  <si>
    <t>柯景召</t>
  </si>
  <si>
    <t>202509061101</t>
  </si>
  <si>
    <t>叶冰冰</t>
  </si>
  <si>
    <t>202509061026</t>
  </si>
  <si>
    <t>王炳宇</t>
  </si>
  <si>
    <t>海南省文物考古研究院</t>
  </si>
  <si>
    <t>资料管理与研究</t>
  </si>
  <si>
    <t>202509060311</t>
  </si>
  <si>
    <t>李宗泽</t>
  </si>
  <si>
    <t>202509060307</t>
  </si>
  <si>
    <t>李杰</t>
  </si>
  <si>
    <t>202509060314</t>
  </si>
  <si>
    <t>王莹</t>
  </si>
  <si>
    <t>田野考古1</t>
  </si>
  <si>
    <t>202509060102</t>
  </si>
  <si>
    <t>林业海</t>
  </si>
  <si>
    <t>田野考古2</t>
  </si>
  <si>
    <t>202509060105</t>
  </si>
  <si>
    <t>章婷婷</t>
  </si>
  <si>
    <t>202509060106</t>
  </si>
  <si>
    <t>潘思言</t>
  </si>
  <si>
    <t>202509060104</t>
  </si>
  <si>
    <t>赵艺</t>
  </si>
  <si>
    <t>水下考古1</t>
  </si>
  <si>
    <t>202509060112</t>
  </si>
  <si>
    <t>解新海</t>
  </si>
  <si>
    <t>202509060111</t>
  </si>
  <si>
    <t>汪江涛</t>
  </si>
  <si>
    <t>水下考古2</t>
  </si>
  <si>
    <t>202509060118</t>
  </si>
  <si>
    <t>陈煦</t>
  </si>
  <si>
    <t>202509060117</t>
  </si>
  <si>
    <t>赵磊阳</t>
  </si>
  <si>
    <t>202509060122</t>
  </si>
  <si>
    <t>郭永群</t>
  </si>
  <si>
    <t>水下考古3</t>
  </si>
  <si>
    <t>202509061421</t>
  </si>
  <si>
    <t>郑宪</t>
  </si>
  <si>
    <t>文物保护1</t>
  </si>
  <si>
    <t>202509060601</t>
  </si>
  <si>
    <t>黄燕妍</t>
  </si>
  <si>
    <t>202509060611</t>
  </si>
  <si>
    <t>钟忆嘉</t>
  </si>
  <si>
    <t>202509060609</t>
  </si>
  <si>
    <t>周概明</t>
  </si>
  <si>
    <t>海南体育职业技术学院</t>
  </si>
  <si>
    <t>马克思主义理论专任教师</t>
  </si>
  <si>
    <t>202509060410</t>
  </si>
  <si>
    <t>邵东</t>
  </si>
  <si>
    <t>202509060323</t>
  </si>
  <si>
    <t>占雅淇</t>
  </si>
  <si>
    <t>202509060406</t>
  </si>
  <si>
    <t>朱媛</t>
  </si>
  <si>
    <t>训练竞赛部专员</t>
  </si>
  <si>
    <t>202509061203</t>
  </si>
  <si>
    <t>王鑫</t>
  </si>
  <si>
    <t>202509061209</t>
  </si>
  <si>
    <t>肖健云</t>
  </si>
  <si>
    <t>202509061208</t>
  </si>
  <si>
    <t>龚雅</t>
  </si>
  <si>
    <t>宣传及网站技术员</t>
  </si>
  <si>
    <t>202509060526</t>
  </si>
  <si>
    <t>刘洁</t>
  </si>
  <si>
    <t>202509060528</t>
  </si>
  <si>
    <t>张扬</t>
  </si>
  <si>
    <t>202509060527</t>
  </si>
  <si>
    <t>刘杰</t>
  </si>
  <si>
    <t>法务专员</t>
  </si>
  <si>
    <t>202509061001</t>
  </si>
  <si>
    <t>赵安黎</t>
  </si>
  <si>
    <t>202509061011</t>
  </si>
  <si>
    <t>刘鸿鹏</t>
  </si>
  <si>
    <t>202509061009</t>
  </si>
  <si>
    <t>方娆</t>
  </si>
  <si>
    <t>人事处专员</t>
  </si>
  <si>
    <t>202509061401</t>
  </si>
  <si>
    <t>苏小玉</t>
  </si>
  <si>
    <t>202509061404</t>
  </si>
  <si>
    <t>吉怡欣</t>
  </si>
  <si>
    <t>202509061411</t>
  </si>
  <si>
    <t>王萍</t>
  </si>
  <si>
    <t>财务处专员</t>
  </si>
  <si>
    <t>202509061321</t>
  </si>
  <si>
    <t>殷萍</t>
  </si>
  <si>
    <t>202509061323</t>
  </si>
  <si>
    <t>郭静</t>
  </si>
  <si>
    <t>国际武术交流中心专员</t>
  </si>
  <si>
    <t>202509061413</t>
  </si>
  <si>
    <t>江明空</t>
  </si>
  <si>
    <t>202509061419</t>
  </si>
  <si>
    <t>赵爽</t>
  </si>
  <si>
    <t>202509061418</t>
  </si>
  <si>
    <t>宋佳星</t>
  </si>
  <si>
    <t>海南艺术职业学院</t>
  </si>
  <si>
    <t>思想政治教师</t>
  </si>
  <si>
    <t>202509060417</t>
  </si>
  <si>
    <t>刘星星</t>
  </si>
  <si>
    <t>202509060415</t>
  </si>
  <si>
    <t>蒲圣喜</t>
  </si>
  <si>
    <t>202509060416</t>
  </si>
  <si>
    <t>文泽佳</t>
  </si>
  <si>
    <t>信息技术教师</t>
  </si>
  <si>
    <t>202509060125</t>
  </si>
  <si>
    <t>侯思名</t>
  </si>
  <si>
    <t>202509060124</t>
  </si>
  <si>
    <t>瞿聪</t>
  </si>
  <si>
    <t>202509060224</t>
  </si>
  <si>
    <t>侯开月</t>
  </si>
  <si>
    <t>体育教师</t>
  </si>
  <si>
    <t>202509061225</t>
  </si>
  <si>
    <t>邹仁轩</t>
  </si>
  <si>
    <t>202509061306</t>
  </si>
  <si>
    <t>张泽来</t>
  </si>
  <si>
    <t>202509061308</t>
  </si>
  <si>
    <t>吴受恩</t>
  </si>
  <si>
    <t>动漫制作教师</t>
  </si>
  <si>
    <t>202509061127</t>
  </si>
  <si>
    <t>符学敏</t>
  </si>
  <si>
    <t>202509061128</t>
  </si>
  <si>
    <t>王静</t>
  </si>
  <si>
    <t>202509061129</t>
  </si>
  <si>
    <t>宋若玲</t>
  </si>
  <si>
    <t>辅导员</t>
  </si>
  <si>
    <t>202509060430</t>
  </si>
  <si>
    <t>余聿莹</t>
  </si>
  <si>
    <t>202509060427</t>
  </si>
  <si>
    <t>李亚玲</t>
  </si>
  <si>
    <t>202509060426</t>
  </si>
  <si>
    <t>李春飞</t>
  </si>
  <si>
    <t>海南省琼剧院</t>
  </si>
  <si>
    <t>琼剧小生表演</t>
  </si>
  <si>
    <t>演奏员(大提琴、二胡)</t>
  </si>
  <si>
    <t>田野考古3</t>
  </si>
  <si>
    <t>田野考古领队</t>
  </si>
  <si>
    <t>文物修复</t>
  </si>
  <si>
    <t>文物保护工程责任设计师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</si>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</sst>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1"/>
  <sheetViews>
    <sheetView tabSelected="1" view="pageBreakPreview" zoomScaleNormal="100" workbookViewId="0">
      <selection activeCell="A2" sqref="A2:F2"/>
    </sheetView>
  </sheetViews>
  <sheetFormatPr defaultColWidth="9" defaultRowHeight="36" customHeight="1" outlineLevelCol="5"/>
  <cols>
    <col min="1" max="1" width="7.12962962962963" style="1" customWidth="1"/>
    <col min="2" max="2" width="28.6296296296296" style="1" customWidth="1"/>
    <col min="3" max="3" width="29.3796296296296" style="1" customWidth="1"/>
    <col min="4" max="4" width="20.75" style="1" customWidth="1"/>
    <col min="5" max="5" width="10.3796296296296" style="1" customWidth="1"/>
    <col min="6" max="6" width="8.87962962962963" style="1" customWidth="1"/>
    <col min="7" max="16384" width="9" style="1"/>
  </cols>
  <sheetData>
    <row r="1" ht="21" customHeight="1" spans="1:1">
      <c r="A1" s="2" t="s">
        <v>0</v>
      </c>
    </row>
    <row r="2" ht="50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Height="1" spans="1:6">
      <c r="A4" s="5">
        <v>1</v>
      </c>
      <c r="B4" s="5" t="s">
        <v>8</v>
      </c>
      <c r="C4" s="5" t="s">
        <v>9</v>
      </c>
      <c r="D4" s="6" t="s">
        <v>10</v>
      </c>
      <c r="E4" s="6" t="s">
        <v>11</v>
      </c>
      <c r="F4" s="7"/>
    </row>
    <row r="5" customHeight="1" spans="1:6">
      <c r="A5" s="5">
        <v>2</v>
      </c>
      <c r="B5" s="5" t="s">
        <v>8</v>
      </c>
      <c r="C5" s="5" t="s">
        <v>9</v>
      </c>
      <c r="D5" s="6" t="s">
        <v>12</v>
      </c>
      <c r="E5" s="6" t="s">
        <v>13</v>
      </c>
      <c r="F5" s="7"/>
    </row>
    <row r="6" customHeight="1" spans="1:6">
      <c r="A6" s="5">
        <v>3</v>
      </c>
      <c r="B6" s="5" t="s">
        <v>8</v>
      </c>
      <c r="C6" s="5" t="s">
        <v>9</v>
      </c>
      <c r="D6" s="6" t="s">
        <v>14</v>
      </c>
      <c r="E6" s="6" t="s">
        <v>15</v>
      </c>
      <c r="F6" s="7"/>
    </row>
    <row r="7" customHeight="1" spans="1:6">
      <c r="A7" s="5">
        <v>4</v>
      </c>
      <c r="B7" s="5" t="s">
        <v>8</v>
      </c>
      <c r="C7" s="5" t="s">
        <v>16</v>
      </c>
      <c r="D7" s="6" t="s">
        <v>17</v>
      </c>
      <c r="E7" s="6" t="s">
        <v>18</v>
      </c>
      <c r="F7" s="7"/>
    </row>
    <row r="8" customHeight="1" spans="1:6">
      <c r="A8" s="5">
        <v>5</v>
      </c>
      <c r="B8" s="5" t="s">
        <v>8</v>
      </c>
      <c r="C8" s="5" t="s">
        <v>16</v>
      </c>
      <c r="D8" s="6" t="s">
        <v>19</v>
      </c>
      <c r="E8" s="6" t="s">
        <v>20</v>
      </c>
      <c r="F8" s="7"/>
    </row>
    <row r="9" customHeight="1" spans="1:6">
      <c r="A9" s="5">
        <v>6</v>
      </c>
      <c r="B9" s="5" t="s">
        <v>8</v>
      </c>
      <c r="C9" s="5" t="s">
        <v>16</v>
      </c>
      <c r="D9" s="6" t="s">
        <v>21</v>
      </c>
      <c r="E9" s="6" t="s">
        <v>22</v>
      </c>
      <c r="F9" s="7"/>
    </row>
    <row r="10" customHeight="1" spans="1:6">
      <c r="A10" s="5">
        <v>7</v>
      </c>
      <c r="B10" s="5" t="s">
        <v>8</v>
      </c>
      <c r="C10" s="5" t="s">
        <v>23</v>
      </c>
      <c r="D10" s="8" t="s">
        <v>24</v>
      </c>
      <c r="E10" s="6" t="s">
        <v>25</v>
      </c>
      <c r="F10" s="7"/>
    </row>
    <row r="11" customHeight="1" spans="1:6">
      <c r="A11" s="5">
        <v>8</v>
      </c>
      <c r="B11" s="5" t="s">
        <v>8</v>
      </c>
      <c r="C11" s="5" t="s">
        <v>23</v>
      </c>
      <c r="D11" s="6" t="s">
        <v>26</v>
      </c>
      <c r="E11" s="6" t="s">
        <v>27</v>
      </c>
      <c r="F11" s="7"/>
    </row>
    <row r="12" customHeight="1" spans="1:6">
      <c r="A12" s="5">
        <v>9</v>
      </c>
      <c r="B12" s="5" t="s">
        <v>8</v>
      </c>
      <c r="C12" s="5" t="s">
        <v>23</v>
      </c>
      <c r="D12" s="6" t="s">
        <v>28</v>
      </c>
      <c r="E12" s="6" t="s">
        <v>29</v>
      </c>
      <c r="F12" s="7"/>
    </row>
    <row r="13" customHeight="1" spans="1:6">
      <c r="A13" s="5">
        <v>10</v>
      </c>
      <c r="B13" s="5" t="s">
        <v>30</v>
      </c>
      <c r="C13" s="5" t="s">
        <v>31</v>
      </c>
      <c r="D13" s="6" t="s">
        <v>32</v>
      </c>
      <c r="E13" s="6" t="s">
        <v>33</v>
      </c>
      <c r="F13" s="7"/>
    </row>
    <row r="14" customHeight="1" spans="1:6">
      <c r="A14" s="5">
        <v>11</v>
      </c>
      <c r="B14" s="5" t="s">
        <v>30</v>
      </c>
      <c r="C14" s="5" t="s">
        <v>31</v>
      </c>
      <c r="D14" s="6" t="s">
        <v>34</v>
      </c>
      <c r="E14" s="6" t="s">
        <v>35</v>
      </c>
      <c r="F14" s="7"/>
    </row>
    <row r="15" customHeight="1" spans="1:6">
      <c r="A15" s="5">
        <v>12</v>
      </c>
      <c r="B15" s="5" t="s">
        <v>30</v>
      </c>
      <c r="C15" s="5" t="s">
        <v>31</v>
      </c>
      <c r="D15" s="6" t="s">
        <v>36</v>
      </c>
      <c r="E15" s="6" t="s">
        <v>37</v>
      </c>
      <c r="F15" s="7"/>
    </row>
    <row r="16" customHeight="1" spans="1:6">
      <c r="A16" s="5">
        <v>13</v>
      </c>
      <c r="B16" s="5" t="s">
        <v>30</v>
      </c>
      <c r="C16" s="5" t="s">
        <v>38</v>
      </c>
      <c r="D16" s="6" t="s">
        <v>39</v>
      </c>
      <c r="E16" s="6" t="s">
        <v>40</v>
      </c>
      <c r="F16" s="7"/>
    </row>
    <row r="17" customHeight="1" spans="1:6">
      <c r="A17" s="5">
        <v>14</v>
      </c>
      <c r="B17" s="5" t="s">
        <v>30</v>
      </c>
      <c r="C17" s="5" t="s">
        <v>38</v>
      </c>
      <c r="D17" s="6" t="s">
        <v>41</v>
      </c>
      <c r="E17" s="6" t="s">
        <v>42</v>
      </c>
      <c r="F17" s="7"/>
    </row>
    <row r="18" customHeight="1" spans="1:6">
      <c r="A18" s="5">
        <v>15</v>
      </c>
      <c r="B18" s="5" t="s">
        <v>30</v>
      </c>
      <c r="C18" s="5" t="s">
        <v>38</v>
      </c>
      <c r="D18" s="6" t="s">
        <v>43</v>
      </c>
      <c r="E18" s="6" t="s">
        <v>44</v>
      </c>
      <c r="F18" s="7"/>
    </row>
    <row r="19" customHeight="1" spans="1:6">
      <c r="A19" s="5">
        <v>16</v>
      </c>
      <c r="B19" s="5" t="s">
        <v>30</v>
      </c>
      <c r="C19" s="5" t="s">
        <v>45</v>
      </c>
      <c r="D19" s="6" t="s">
        <v>46</v>
      </c>
      <c r="E19" s="6" t="s">
        <v>47</v>
      </c>
      <c r="F19" s="7"/>
    </row>
    <row r="20" customHeight="1" spans="1:6">
      <c r="A20" s="5">
        <v>17</v>
      </c>
      <c r="B20" s="5" t="s">
        <v>30</v>
      </c>
      <c r="C20" s="5" t="s">
        <v>45</v>
      </c>
      <c r="D20" s="6" t="s">
        <v>48</v>
      </c>
      <c r="E20" s="6" t="s">
        <v>49</v>
      </c>
      <c r="F20" s="7"/>
    </row>
    <row r="21" customHeight="1" spans="1:6">
      <c r="A21" s="5">
        <v>18</v>
      </c>
      <c r="B21" s="5" t="s">
        <v>30</v>
      </c>
      <c r="C21" s="5" t="s">
        <v>45</v>
      </c>
      <c r="D21" s="6" t="s">
        <v>50</v>
      </c>
      <c r="E21" s="6" t="s">
        <v>51</v>
      </c>
      <c r="F21" s="7"/>
    </row>
    <row r="22" customHeight="1" spans="1:6">
      <c r="A22" s="5">
        <v>19</v>
      </c>
      <c r="B22" s="5" t="s">
        <v>52</v>
      </c>
      <c r="C22" s="5" t="s">
        <v>53</v>
      </c>
      <c r="D22" s="6" t="s">
        <v>54</v>
      </c>
      <c r="E22" s="6" t="s">
        <v>55</v>
      </c>
      <c r="F22" s="7"/>
    </row>
    <row r="23" customHeight="1" spans="1:6">
      <c r="A23" s="5">
        <v>20</v>
      </c>
      <c r="B23" s="5" t="s">
        <v>52</v>
      </c>
      <c r="C23" s="5" t="s">
        <v>53</v>
      </c>
      <c r="D23" s="6" t="s">
        <v>56</v>
      </c>
      <c r="E23" s="6" t="s">
        <v>57</v>
      </c>
      <c r="F23" s="7"/>
    </row>
    <row r="24" customHeight="1" spans="1:6">
      <c r="A24" s="5">
        <v>21</v>
      </c>
      <c r="B24" s="5" t="s">
        <v>52</v>
      </c>
      <c r="C24" s="5" t="s">
        <v>53</v>
      </c>
      <c r="D24" s="6" t="s">
        <v>58</v>
      </c>
      <c r="E24" s="6" t="s">
        <v>59</v>
      </c>
      <c r="F24" s="7"/>
    </row>
    <row r="25" customHeight="1" spans="1:6">
      <c r="A25" s="5">
        <v>22</v>
      </c>
      <c r="B25" s="5" t="s">
        <v>52</v>
      </c>
      <c r="C25" s="5" t="s">
        <v>60</v>
      </c>
      <c r="D25" s="6" t="s">
        <v>61</v>
      </c>
      <c r="E25" s="6" t="s">
        <v>62</v>
      </c>
      <c r="F25" s="7"/>
    </row>
    <row r="26" customHeight="1" spans="1:6">
      <c r="A26" s="5">
        <v>23</v>
      </c>
      <c r="B26" s="5" t="s">
        <v>52</v>
      </c>
      <c r="C26" s="5" t="s">
        <v>63</v>
      </c>
      <c r="D26" s="6" t="s">
        <v>64</v>
      </c>
      <c r="E26" s="6" t="s">
        <v>65</v>
      </c>
      <c r="F26" s="7"/>
    </row>
    <row r="27" customHeight="1" spans="1:6">
      <c r="A27" s="5">
        <v>24</v>
      </c>
      <c r="B27" s="5" t="s">
        <v>52</v>
      </c>
      <c r="C27" s="5" t="s">
        <v>63</v>
      </c>
      <c r="D27" s="6" t="s">
        <v>66</v>
      </c>
      <c r="E27" s="6" t="s">
        <v>67</v>
      </c>
      <c r="F27" s="7"/>
    </row>
    <row r="28" customHeight="1" spans="1:6">
      <c r="A28" s="5">
        <v>25</v>
      </c>
      <c r="B28" s="5" t="s">
        <v>52</v>
      </c>
      <c r="C28" s="5" t="s">
        <v>63</v>
      </c>
      <c r="D28" s="6" t="s">
        <v>68</v>
      </c>
      <c r="E28" s="6" t="s">
        <v>69</v>
      </c>
      <c r="F28" s="7"/>
    </row>
    <row r="29" customHeight="1" spans="1:6">
      <c r="A29" s="5">
        <v>26</v>
      </c>
      <c r="B29" s="5" t="s">
        <v>52</v>
      </c>
      <c r="C29" s="5" t="s">
        <v>70</v>
      </c>
      <c r="D29" s="6" t="s">
        <v>71</v>
      </c>
      <c r="E29" s="6" t="s">
        <v>72</v>
      </c>
      <c r="F29" s="7"/>
    </row>
    <row r="30" customHeight="1" spans="1:6">
      <c r="A30" s="5">
        <v>27</v>
      </c>
      <c r="B30" s="5" t="s">
        <v>52</v>
      </c>
      <c r="C30" s="5" t="s">
        <v>70</v>
      </c>
      <c r="D30" s="6" t="s">
        <v>73</v>
      </c>
      <c r="E30" s="6" t="s">
        <v>74</v>
      </c>
      <c r="F30" s="7"/>
    </row>
    <row r="31" customHeight="1" spans="1:6">
      <c r="A31" s="5">
        <v>28</v>
      </c>
      <c r="B31" s="5" t="s">
        <v>52</v>
      </c>
      <c r="C31" s="5" t="s">
        <v>75</v>
      </c>
      <c r="D31" s="6" t="s">
        <v>76</v>
      </c>
      <c r="E31" s="6" t="s">
        <v>77</v>
      </c>
      <c r="F31" s="7"/>
    </row>
    <row r="32" customHeight="1" spans="1:6">
      <c r="A32" s="5">
        <v>29</v>
      </c>
      <c r="B32" s="5" t="s">
        <v>52</v>
      </c>
      <c r="C32" s="5" t="s">
        <v>75</v>
      </c>
      <c r="D32" s="6" t="s">
        <v>78</v>
      </c>
      <c r="E32" s="6" t="s">
        <v>79</v>
      </c>
      <c r="F32" s="7"/>
    </row>
    <row r="33" customHeight="1" spans="1:6">
      <c r="A33" s="5">
        <v>30</v>
      </c>
      <c r="B33" s="5" t="s">
        <v>52</v>
      </c>
      <c r="C33" s="5" t="s">
        <v>75</v>
      </c>
      <c r="D33" s="6" t="s">
        <v>80</v>
      </c>
      <c r="E33" s="6" t="s">
        <v>81</v>
      </c>
      <c r="F33" s="7"/>
    </row>
    <row r="34" customHeight="1" spans="1:6">
      <c r="A34" s="5">
        <v>31</v>
      </c>
      <c r="B34" s="5" t="s">
        <v>52</v>
      </c>
      <c r="C34" s="5" t="s">
        <v>82</v>
      </c>
      <c r="D34" s="6" t="s">
        <v>83</v>
      </c>
      <c r="E34" s="6" t="s">
        <v>84</v>
      </c>
      <c r="F34" s="7"/>
    </row>
    <row r="35" customHeight="1" spans="1:6">
      <c r="A35" s="5">
        <v>32</v>
      </c>
      <c r="B35" s="5" t="s">
        <v>52</v>
      </c>
      <c r="C35" s="5" t="s">
        <v>85</v>
      </c>
      <c r="D35" s="6" t="s">
        <v>86</v>
      </c>
      <c r="E35" s="6" t="s">
        <v>87</v>
      </c>
      <c r="F35" s="7"/>
    </row>
    <row r="36" customHeight="1" spans="1:6">
      <c r="A36" s="5">
        <v>33</v>
      </c>
      <c r="B36" s="5" t="s">
        <v>52</v>
      </c>
      <c r="C36" s="5" t="s">
        <v>85</v>
      </c>
      <c r="D36" s="6" t="s">
        <v>88</v>
      </c>
      <c r="E36" s="6" t="s">
        <v>89</v>
      </c>
      <c r="F36" s="7"/>
    </row>
    <row r="37" customHeight="1" spans="1:6">
      <c r="A37" s="5">
        <v>34</v>
      </c>
      <c r="B37" s="5" t="s">
        <v>52</v>
      </c>
      <c r="C37" s="5" t="s">
        <v>85</v>
      </c>
      <c r="D37" s="6" t="s">
        <v>90</v>
      </c>
      <c r="E37" s="6" t="s">
        <v>91</v>
      </c>
      <c r="F37" s="7"/>
    </row>
    <row r="38" customHeight="1" spans="1:6">
      <c r="A38" s="5">
        <v>35</v>
      </c>
      <c r="B38" s="5" t="s">
        <v>92</v>
      </c>
      <c r="C38" s="5" t="s">
        <v>93</v>
      </c>
      <c r="D38" s="6" t="s">
        <v>94</v>
      </c>
      <c r="E38" s="6" t="s">
        <v>95</v>
      </c>
      <c r="F38" s="7"/>
    </row>
    <row r="39" customHeight="1" spans="1:6">
      <c r="A39" s="5">
        <v>36</v>
      </c>
      <c r="B39" s="5" t="s">
        <v>92</v>
      </c>
      <c r="C39" s="5" t="s">
        <v>93</v>
      </c>
      <c r="D39" s="6" t="s">
        <v>96</v>
      </c>
      <c r="E39" s="6" t="s">
        <v>97</v>
      </c>
      <c r="F39" s="7"/>
    </row>
    <row r="40" customHeight="1" spans="1:6">
      <c r="A40" s="5">
        <v>37</v>
      </c>
      <c r="B40" s="5" t="s">
        <v>92</v>
      </c>
      <c r="C40" s="5" t="s">
        <v>93</v>
      </c>
      <c r="D40" s="6" t="s">
        <v>98</v>
      </c>
      <c r="E40" s="6" t="s">
        <v>99</v>
      </c>
      <c r="F40" s="7"/>
    </row>
    <row r="41" customHeight="1" spans="1:6">
      <c r="A41" s="5">
        <v>38</v>
      </c>
      <c r="B41" s="5" t="s">
        <v>92</v>
      </c>
      <c r="C41" s="5" t="s">
        <v>100</v>
      </c>
      <c r="D41" s="6" t="s">
        <v>101</v>
      </c>
      <c r="E41" s="6" t="s">
        <v>102</v>
      </c>
      <c r="F41" s="7"/>
    </row>
    <row r="42" customHeight="1" spans="1:6">
      <c r="A42" s="5">
        <v>39</v>
      </c>
      <c r="B42" s="5" t="s">
        <v>92</v>
      </c>
      <c r="C42" s="5" t="s">
        <v>100</v>
      </c>
      <c r="D42" s="6" t="s">
        <v>103</v>
      </c>
      <c r="E42" s="6" t="s">
        <v>104</v>
      </c>
      <c r="F42" s="7"/>
    </row>
    <row r="43" customHeight="1" spans="1:6">
      <c r="A43" s="5">
        <v>40</v>
      </c>
      <c r="B43" s="5" t="s">
        <v>92</v>
      </c>
      <c r="C43" s="5" t="s">
        <v>100</v>
      </c>
      <c r="D43" s="6" t="s">
        <v>105</v>
      </c>
      <c r="E43" s="6" t="s">
        <v>106</v>
      </c>
      <c r="F43" s="7"/>
    </row>
    <row r="44" customHeight="1" spans="1:6">
      <c r="A44" s="5">
        <v>41</v>
      </c>
      <c r="B44" s="5" t="s">
        <v>92</v>
      </c>
      <c r="C44" s="5" t="s">
        <v>107</v>
      </c>
      <c r="D44" s="6" t="s">
        <v>108</v>
      </c>
      <c r="E44" s="6" t="s">
        <v>109</v>
      </c>
      <c r="F44" s="7"/>
    </row>
    <row r="45" customHeight="1" spans="1:6">
      <c r="A45" s="5">
        <v>42</v>
      </c>
      <c r="B45" s="5" t="s">
        <v>92</v>
      </c>
      <c r="C45" s="5" t="s">
        <v>107</v>
      </c>
      <c r="D45" s="6" t="s">
        <v>110</v>
      </c>
      <c r="E45" s="6" t="s">
        <v>111</v>
      </c>
      <c r="F45" s="7"/>
    </row>
    <row r="46" customHeight="1" spans="1:6">
      <c r="A46" s="5">
        <v>43</v>
      </c>
      <c r="B46" s="5" t="s">
        <v>92</v>
      </c>
      <c r="C46" s="5" t="s">
        <v>107</v>
      </c>
      <c r="D46" s="6" t="s">
        <v>112</v>
      </c>
      <c r="E46" s="6" t="s">
        <v>113</v>
      </c>
      <c r="F46" s="7"/>
    </row>
    <row r="47" customHeight="1" spans="1:6">
      <c r="A47" s="5">
        <v>44</v>
      </c>
      <c r="B47" s="5" t="s">
        <v>92</v>
      </c>
      <c r="C47" s="5" t="s">
        <v>114</v>
      </c>
      <c r="D47" s="6" t="s">
        <v>115</v>
      </c>
      <c r="E47" s="6" t="s">
        <v>116</v>
      </c>
      <c r="F47" s="7"/>
    </row>
    <row r="48" customHeight="1" spans="1:6">
      <c r="A48" s="5">
        <v>45</v>
      </c>
      <c r="B48" s="5" t="s">
        <v>92</v>
      </c>
      <c r="C48" s="5" t="s">
        <v>114</v>
      </c>
      <c r="D48" s="6" t="s">
        <v>117</v>
      </c>
      <c r="E48" s="6" t="s">
        <v>118</v>
      </c>
      <c r="F48" s="7"/>
    </row>
    <row r="49" customHeight="1" spans="1:6">
      <c r="A49" s="5">
        <v>46</v>
      </c>
      <c r="B49" s="5" t="s">
        <v>92</v>
      </c>
      <c r="C49" s="5" t="s">
        <v>114</v>
      </c>
      <c r="D49" s="6" t="s">
        <v>119</v>
      </c>
      <c r="E49" s="6" t="s">
        <v>120</v>
      </c>
      <c r="F49" s="7"/>
    </row>
    <row r="50" customHeight="1" spans="1:6">
      <c r="A50" s="5">
        <v>47</v>
      </c>
      <c r="B50" s="5" t="s">
        <v>92</v>
      </c>
      <c r="C50" s="5" t="s">
        <v>121</v>
      </c>
      <c r="D50" s="6" t="s">
        <v>122</v>
      </c>
      <c r="E50" s="6" t="s">
        <v>123</v>
      </c>
      <c r="F50" s="7"/>
    </row>
    <row r="51" customHeight="1" spans="1:6">
      <c r="A51" s="5">
        <v>48</v>
      </c>
      <c r="B51" s="5" t="s">
        <v>92</v>
      </c>
      <c r="C51" s="5" t="s">
        <v>121</v>
      </c>
      <c r="D51" s="6" t="s">
        <v>124</v>
      </c>
      <c r="E51" s="6" t="s">
        <v>125</v>
      </c>
      <c r="F51" s="7"/>
    </row>
    <row r="52" customHeight="1" spans="1:6">
      <c r="A52" s="5">
        <v>49</v>
      </c>
      <c r="B52" s="5" t="s">
        <v>92</v>
      </c>
      <c r="C52" s="5" t="s">
        <v>121</v>
      </c>
      <c r="D52" s="6" t="s">
        <v>126</v>
      </c>
      <c r="E52" s="6" t="s">
        <v>127</v>
      </c>
      <c r="F52" s="7"/>
    </row>
    <row r="53" customHeight="1" spans="1:6">
      <c r="A53" s="5">
        <v>50</v>
      </c>
      <c r="B53" s="5" t="s">
        <v>92</v>
      </c>
      <c r="C53" s="5" t="s">
        <v>128</v>
      </c>
      <c r="D53" s="6" t="s">
        <v>129</v>
      </c>
      <c r="E53" s="6" t="s">
        <v>130</v>
      </c>
      <c r="F53" s="7"/>
    </row>
    <row r="54" customHeight="1" spans="1:6">
      <c r="A54" s="5">
        <v>51</v>
      </c>
      <c r="B54" s="5" t="s">
        <v>92</v>
      </c>
      <c r="C54" s="5" t="s">
        <v>128</v>
      </c>
      <c r="D54" s="6" t="s">
        <v>131</v>
      </c>
      <c r="E54" s="6" t="s">
        <v>132</v>
      </c>
      <c r="F54" s="7"/>
    </row>
    <row r="55" customHeight="1" spans="1:6">
      <c r="A55" s="5">
        <v>52</v>
      </c>
      <c r="B55" s="5" t="s">
        <v>92</v>
      </c>
      <c r="C55" s="5" t="s">
        <v>133</v>
      </c>
      <c r="D55" s="6" t="s">
        <v>134</v>
      </c>
      <c r="E55" s="6" t="s">
        <v>135</v>
      </c>
      <c r="F55" s="7"/>
    </row>
    <row r="56" customHeight="1" spans="1:6">
      <c r="A56" s="5">
        <v>53</v>
      </c>
      <c r="B56" s="5" t="s">
        <v>92</v>
      </c>
      <c r="C56" s="5" t="s">
        <v>133</v>
      </c>
      <c r="D56" s="6" t="s">
        <v>136</v>
      </c>
      <c r="E56" s="6" t="s">
        <v>137</v>
      </c>
      <c r="F56" s="7"/>
    </row>
    <row r="57" customHeight="1" spans="1:6">
      <c r="A57" s="5">
        <v>54</v>
      </c>
      <c r="B57" s="5" t="s">
        <v>92</v>
      </c>
      <c r="C57" s="5" t="s">
        <v>133</v>
      </c>
      <c r="D57" s="6" t="s">
        <v>138</v>
      </c>
      <c r="E57" s="6" t="s">
        <v>139</v>
      </c>
      <c r="F57" s="7"/>
    </row>
    <row r="58" customHeight="1" spans="1:6">
      <c r="A58" s="5">
        <v>55</v>
      </c>
      <c r="B58" s="5" t="s">
        <v>140</v>
      </c>
      <c r="C58" s="5" t="s">
        <v>141</v>
      </c>
      <c r="D58" s="6" t="s">
        <v>142</v>
      </c>
      <c r="E58" s="6" t="s">
        <v>143</v>
      </c>
      <c r="F58" s="7"/>
    </row>
    <row r="59" customHeight="1" spans="1:6">
      <c r="A59" s="5">
        <v>56</v>
      </c>
      <c r="B59" s="5" t="s">
        <v>140</v>
      </c>
      <c r="C59" s="5" t="s">
        <v>141</v>
      </c>
      <c r="D59" s="6" t="s">
        <v>144</v>
      </c>
      <c r="E59" s="6" t="s">
        <v>145</v>
      </c>
      <c r="F59" s="7"/>
    </row>
    <row r="60" customHeight="1" spans="1:6">
      <c r="A60" s="5">
        <v>57</v>
      </c>
      <c r="B60" s="5" t="s">
        <v>140</v>
      </c>
      <c r="C60" s="5" t="s">
        <v>141</v>
      </c>
      <c r="D60" s="6" t="s">
        <v>146</v>
      </c>
      <c r="E60" s="6" t="s">
        <v>147</v>
      </c>
      <c r="F60" s="7"/>
    </row>
    <row r="61" customHeight="1" spans="1:6">
      <c r="A61" s="5">
        <v>58</v>
      </c>
      <c r="B61" s="5" t="s">
        <v>140</v>
      </c>
      <c r="C61" s="5" t="s">
        <v>148</v>
      </c>
      <c r="D61" s="6" t="s">
        <v>149</v>
      </c>
      <c r="E61" s="6" t="s">
        <v>150</v>
      </c>
      <c r="F61" s="7"/>
    </row>
    <row r="62" customHeight="1" spans="1:6">
      <c r="A62" s="5">
        <v>59</v>
      </c>
      <c r="B62" s="5" t="s">
        <v>140</v>
      </c>
      <c r="C62" s="5" t="s">
        <v>148</v>
      </c>
      <c r="D62" s="6" t="s">
        <v>151</v>
      </c>
      <c r="E62" s="6" t="s">
        <v>152</v>
      </c>
      <c r="F62" s="7"/>
    </row>
    <row r="63" customHeight="1" spans="1:6">
      <c r="A63" s="5">
        <v>60</v>
      </c>
      <c r="B63" s="5" t="s">
        <v>140</v>
      </c>
      <c r="C63" s="5" t="s">
        <v>148</v>
      </c>
      <c r="D63" s="6" t="s">
        <v>153</v>
      </c>
      <c r="E63" s="6" t="s">
        <v>154</v>
      </c>
      <c r="F63" s="7"/>
    </row>
    <row r="64" customHeight="1" spans="1:6">
      <c r="A64" s="5">
        <v>61</v>
      </c>
      <c r="B64" s="5" t="s">
        <v>140</v>
      </c>
      <c r="C64" s="5" t="s">
        <v>155</v>
      </c>
      <c r="D64" s="6" t="s">
        <v>156</v>
      </c>
      <c r="E64" s="6" t="s">
        <v>157</v>
      </c>
      <c r="F64" s="7"/>
    </row>
    <row r="65" customHeight="1" spans="1:6">
      <c r="A65" s="5">
        <v>62</v>
      </c>
      <c r="B65" s="5" t="s">
        <v>140</v>
      </c>
      <c r="C65" s="5" t="s">
        <v>155</v>
      </c>
      <c r="D65" s="6" t="s">
        <v>158</v>
      </c>
      <c r="E65" s="6" t="s">
        <v>159</v>
      </c>
      <c r="F65" s="7"/>
    </row>
    <row r="66" customHeight="1" spans="1:6">
      <c r="A66" s="5">
        <v>63</v>
      </c>
      <c r="B66" s="5" t="s">
        <v>140</v>
      </c>
      <c r="C66" s="5" t="s">
        <v>155</v>
      </c>
      <c r="D66" s="6" t="s">
        <v>160</v>
      </c>
      <c r="E66" s="6" t="s">
        <v>161</v>
      </c>
      <c r="F66" s="7"/>
    </row>
    <row r="67" customHeight="1" spans="1:6">
      <c r="A67" s="5">
        <v>64</v>
      </c>
      <c r="B67" s="5" t="s">
        <v>140</v>
      </c>
      <c r="C67" s="5" t="s">
        <v>162</v>
      </c>
      <c r="D67" s="6" t="s">
        <v>163</v>
      </c>
      <c r="E67" s="6" t="s">
        <v>164</v>
      </c>
      <c r="F67" s="7"/>
    </row>
    <row r="68" customHeight="1" spans="1:6">
      <c r="A68" s="5">
        <v>65</v>
      </c>
      <c r="B68" s="5" t="s">
        <v>140</v>
      </c>
      <c r="C68" s="5" t="s">
        <v>162</v>
      </c>
      <c r="D68" s="6" t="s">
        <v>165</v>
      </c>
      <c r="E68" s="6" t="s">
        <v>166</v>
      </c>
      <c r="F68" s="7"/>
    </row>
    <row r="69" customHeight="1" spans="1:6">
      <c r="A69" s="5">
        <v>66</v>
      </c>
      <c r="B69" s="5" t="s">
        <v>140</v>
      </c>
      <c r="C69" s="5" t="s">
        <v>162</v>
      </c>
      <c r="D69" s="6" t="s">
        <v>167</v>
      </c>
      <c r="E69" s="6" t="s">
        <v>168</v>
      </c>
      <c r="F69" s="7"/>
    </row>
    <row r="70" customHeight="1" spans="1:6">
      <c r="A70" s="5">
        <v>67</v>
      </c>
      <c r="B70" s="5" t="s">
        <v>140</v>
      </c>
      <c r="C70" s="5" t="s">
        <v>169</v>
      </c>
      <c r="D70" s="6" t="s">
        <v>170</v>
      </c>
      <c r="E70" s="6" t="s">
        <v>171</v>
      </c>
      <c r="F70" s="7"/>
    </row>
    <row r="71" customHeight="1" spans="1:6">
      <c r="A71" s="5">
        <v>68</v>
      </c>
      <c r="B71" s="5" t="s">
        <v>140</v>
      </c>
      <c r="C71" s="5" t="s">
        <v>169</v>
      </c>
      <c r="D71" s="6" t="s">
        <v>172</v>
      </c>
      <c r="E71" s="6" t="s">
        <v>173</v>
      </c>
      <c r="F71" s="7"/>
    </row>
    <row r="72" customHeight="1" spans="1:6">
      <c r="A72" s="5">
        <v>69</v>
      </c>
      <c r="B72" s="5" t="s">
        <v>140</v>
      </c>
      <c r="C72" s="5" t="s">
        <v>169</v>
      </c>
      <c r="D72" s="6" t="s">
        <v>174</v>
      </c>
      <c r="E72" s="6" t="s">
        <v>175</v>
      </c>
      <c r="F72" s="7"/>
    </row>
    <row r="73" customHeight="1" spans="1:6">
      <c r="A73" s="5">
        <v>70</v>
      </c>
      <c r="B73" s="5" t="s">
        <v>176</v>
      </c>
      <c r="C73" s="5" t="s">
        <v>177</v>
      </c>
      <c r="D73" s="5" t="str">
        <f>"801020250805150535100939"</f>
        <v>801020250805150535100939</v>
      </c>
      <c r="E73" s="5" t="str">
        <f>"梁昌朝"</f>
        <v>梁昌朝</v>
      </c>
      <c r="F73" s="7"/>
    </row>
    <row r="74" customHeight="1" spans="1:6">
      <c r="A74" s="5">
        <v>71</v>
      </c>
      <c r="B74" s="5" t="s">
        <v>176</v>
      </c>
      <c r="C74" s="5" t="s">
        <v>177</v>
      </c>
      <c r="D74" s="5" t="str">
        <f>"80102025080509583399461"</f>
        <v>80102025080509583399461</v>
      </c>
      <c r="E74" s="5" t="str">
        <f>"林芳城"</f>
        <v>林芳城</v>
      </c>
      <c r="F74" s="7"/>
    </row>
    <row r="75" customHeight="1" spans="1:6">
      <c r="A75" s="5">
        <v>72</v>
      </c>
      <c r="B75" s="5" t="s">
        <v>176</v>
      </c>
      <c r="C75" s="5" t="s">
        <v>177</v>
      </c>
      <c r="D75" s="5" t="str">
        <f>"80102025080510111199532"</f>
        <v>80102025080510111199532</v>
      </c>
      <c r="E75" s="5" t="str">
        <f>"覃朝武"</f>
        <v>覃朝武</v>
      </c>
      <c r="F75" s="7"/>
    </row>
    <row r="76" customHeight="1" spans="1:6">
      <c r="A76" s="5">
        <v>73</v>
      </c>
      <c r="B76" s="5" t="s">
        <v>176</v>
      </c>
      <c r="C76" s="5" t="s">
        <v>177</v>
      </c>
      <c r="D76" s="5" t="str">
        <f>"80102025080510542799761"</f>
        <v>80102025080510542799761</v>
      </c>
      <c r="E76" s="5" t="str">
        <f>"黄守佳"</f>
        <v>黄守佳</v>
      </c>
      <c r="F76" s="7"/>
    </row>
    <row r="77" customHeight="1" spans="1:6">
      <c r="A77" s="5">
        <v>74</v>
      </c>
      <c r="B77" s="5" t="s">
        <v>176</v>
      </c>
      <c r="C77" s="5" t="s">
        <v>177</v>
      </c>
      <c r="D77" s="5" t="str">
        <f>"801020250805185441101427"</f>
        <v>801020250805185441101427</v>
      </c>
      <c r="E77" s="5" t="str">
        <f>"陈奕文"</f>
        <v>陈奕文</v>
      </c>
      <c r="F77" s="7"/>
    </row>
    <row r="78" customHeight="1" spans="1:6">
      <c r="A78" s="5">
        <v>75</v>
      </c>
      <c r="B78" s="5" t="s">
        <v>176</v>
      </c>
      <c r="C78" s="5" t="s">
        <v>177</v>
      </c>
      <c r="D78" s="5" t="str">
        <f>"801020250805150334100924"</f>
        <v>801020250805150334100924</v>
      </c>
      <c r="E78" s="5" t="str">
        <f>"何启蛟"</f>
        <v>何启蛟</v>
      </c>
      <c r="F78" s="7"/>
    </row>
    <row r="79" customHeight="1" spans="1:6">
      <c r="A79" s="5">
        <v>76</v>
      </c>
      <c r="B79" s="5" t="s">
        <v>176</v>
      </c>
      <c r="C79" s="5" t="s">
        <v>177</v>
      </c>
      <c r="D79" s="5" t="str">
        <f>"801020250805194152101483"</f>
        <v>801020250805194152101483</v>
      </c>
      <c r="E79" s="5" t="str">
        <f>"杨景武"</f>
        <v>杨景武</v>
      </c>
      <c r="F79" s="7"/>
    </row>
    <row r="80" customHeight="1" spans="1:6">
      <c r="A80" s="5">
        <v>77</v>
      </c>
      <c r="B80" s="5" t="s">
        <v>176</v>
      </c>
      <c r="C80" s="5" t="s">
        <v>178</v>
      </c>
      <c r="D80" s="5" t="str">
        <f>"801020250808224008104786"</f>
        <v>801020250808224008104786</v>
      </c>
      <c r="E80" s="5" t="str">
        <f>"何紫阳"</f>
        <v>何紫阳</v>
      </c>
      <c r="F80" s="7"/>
    </row>
    <row r="81" customHeight="1" spans="1:6">
      <c r="A81" s="5">
        <v>78</v>
      </c>
      <c r="B81" s="5" t="s">
        <v>176</v>
      </c>
      <c r="C81" s="5" t="s">
        <v>178</v>
      </c>
      <c r="D81" s="5" t="str">
        <f>"801020250808192433104698"</f>
        <v>801020250808192433104698</v>
      </c>
      <c r="E81" s="5" t="str">
        <f>"黄壮举"</f>
        <v>黄壮举</v>
      </c>
      <c r="F81" s="7"/>
    </row>
    <row r="82" customHeight="1" spans="1:6">
      <c r="A82" s="5">
        <v>79</v>
      </c>
      <c r="B82" s="5" t="s">
        <v>176</v>
      </c>
      <c r="C82" s="5" t="s">
        <v>178</v>
      </c>
      <c r="D82" s="5" t="str">
        <f>"801020250808145757104489"</f>
        <v>801020250808145757104489</v>
      </c>
      <c r="E82" s="5" t="str">
        <f>"周勊承"</f>
        <v>周勊承</v>
      </c>
      <c r="F82" s="7"/>
    </row>
    <row r="83" customHeight="1" spans="1:6">
      <c r="A83" s="5">
        <v>80</v>
      </c>
      <c r="B83" s="5" t="s">
        <v>176</v>
      </c>
      <c r="C83" s="5" t="s">
        <v>178</v>
      </c>
      <c r="D83" s="5" t="str">
        <f>"801020250805215402101644"</f>
        <v>801020250805215402101644</v>
      </c>
      <c r="E83" s="5" t="str">
        <f>"冯标良"</f>
        <v>冯标良</v>
      </c>
      <c r="F83" s="7"/>
    </row>
    <row r="84" customHeight="1" spans="1:6">
      <c r="A84" s="5">
        <v>81</v>
      </c>
      <c r="B84" s="5" t="s">
        <v>52</v>
      </c>
      <c r="C84" s="5" t="s">
        <v>179</v>
      </c>
      <c r="D84" s="5" t="str">
        <f>"80102025080510011799482"</f>
        <v>80102025080510011799482</v>
      </c>
      <c r="E84" s="5" t="str">
        <f>"黄渺淼"</f>
        <v>黄渺淼</v>
      </c>
      <c r="F84" s="7"/>
    </row>
    <row r="85" customHeight="1" spans="1:6">
      <c r="A85" s="5">
        <v>82</v>
      </c>
      <c r="B85" s="5" t="s">
        <v>52</v>
      </c>
      <c r="C85" s="5" t="s">
        <v>180</v>
      </c>
      <c r="D85" s="5" t="str">
        <f>"801020250819103218107264"</f>
        <v>801020250819103218107264</v>
      </c>
      <c r="E85" s="5" t="str">
        <f>"廖忠志"</f>
        <v>廖忠志</v>
      </c>
      <c r="F85" s="7"/>
    </row>
    <row r="86" customHeight="1" spans="1:6">
      <c r="A86" s="5">
        <v>83</v>
      </c>
      <c r="B86" s="5" t="s">
        <v>52</v>
      </c>
      <c r="C86" s="5" t="s">
        <v>181</v>
      </c>
      <c r="D86" s="5" t="str">
        <f>"801020250808163415104598"</f>
        <v>801020250808163415104598</v>
      </c>
      <c r="E86" s="5" t="str">
        <f>"周昱岐"</f>
        <v>周昱岐</v>
      </c>
      <c r="F86" s="7"/>
    </row>
    <row r="87" customHeight="1" spans="1:6">
      <c r="A87" s="5">
        <v>84</v>
      </c>
      <c r="B87" s="5" t="s">
        <v>52</v>
      </c>
      <c r="C87" s="5" t="s">
        <v>182</v>
      </c>
      <c r="D87" s="5" t="str">
        <f>"801020250810030738105257"</f>
        <v>801020250810030738105257</v>
      </c>
      <c r="E87" s="5" t="str">
        <f>"宋维卿"</f>
        <v>宋维卿</v>
      </c>
      <c r="F87" s="7"/>
    </row>
    <row r="88" customHeight="1" spans="1:6">
      <c r="A88" s="5">
        <v>85</v>
      </c>
      <c r="B88" s="5" t="s">
        <v>140</v>
      </c>
      <c r="C88" s="5" t="s">
        <v>183</v>
      </c>
      <c r="D88" s="5" t="str">
        <f>"80102025080509353099341"</f>
        <v>80102025080509353099341</v>
      </c>
      <c r="E88" s="5" t="str">
        <f>"成蓉"</f>
        <v>成蓉</v>
      </c>
      <c r="F88" s="7"/>
    </row>
    <row r="89" customHeight="1" spans="1:6">
      <c r="A89" s="5">
        <v>86</v>
      </c>
      <c r="B89" s="5" t="s">
        <v>140</v>
      </c>
      <c r="C89" s="5" t="s">
        <v>183</v>
      </c>
      <c r="D89" s="5" t="str">
        <f>"80102025080510212299583"</f>
        <v>80102025080510212299583</v>
      </c>
      <c r="E89" s="5" t="str">
        <f>"王智鹏"</f>
        <v>王智鹏</v>
      </c>
      <c r="F89" s="7"/>
    </row>
    <row r="90" customHeight="1" spans="1:6">
      <c r="A90" s="5">
        <v>87</v>
      </c>
      <c r="B90" s="5" t="s">
        <v>140</v>
      </c>
      <c r="C90" s="5" t="s">
        <v>183</v>
      </c>
      <c r="D90" s="5" t="str">
        <f>"801020250805120215100108"</f>
        <v>801020250805120215100108</v>
      </c>
      <c r="E90" s="5" t="str">
        <f>"智文禹"</f>
        <v>智文禹</v>
      </c>
      <c r="F90" s="7"/>
    </row>
    <row r="91" customHeight="1" spans="1:6">
      <c r="A91" s="5">
        <v>88</v>
      </c>
      <c r="B91" s="5" t="s">
        <v>140</v>
      </c>
      <c r="C91" s="5" t="s">
        <v>183</v>
      </c>
      <c r="D91" s="5" t="str">
        <f>"801020250805122610100207"</f>
        <v>801020250805122610100207</v>
      </c>
      <c r="E91" s="5" t="str">
        <f>"郑浩"</f>
        <v>郑浩</v>
      </c>
      <c r="F91" s="7"/>
    </row>
    <row r="92" customHeight="1" spans="1:6">
      <c r="A92" s="5">
        <v>89</v>
      </c>
      <c r="B92" s="5" t="s">
        <v>140</v>
      </c>
      <c r="C92" s="5" t="s">
        <v>183</v>
      </c>
      <c r="D92" s="5" t="str">
        <f>"801020250805125501100347"</f>
        <v>801020250805125501100347</v>
      </c>
      <c r="E92" s="5" t="str">
        <f>"李海天"</f>
        <v>李海天</v>
      </c>
      <c r="F92" s="7"/>
    </row>
    <row r="93" customHeight="1" spans="1:6">
      <c r="A93" s="5">
        <v>90</v>
      </c>
      <c r="B93" s="5" t="s">
        <v>140</v>
      </c>
      <c r="C93" s="5" t="s">
        <v>183</v>
      </c>
      <c r="D93" s="5" t="str">
        <f>"801020250805155159101152"</f>
        <v>801020250805155159101152</v>
      </c>
      <c r="E93" s="5" t="str">
        <f>"马海羚"</f>
        <v>马海羚</v>
      </c>
      <c r="F93" s="7"/>
    </row>
    <row r="94" customHeight="1" spans="1:6">
      <c r="A94" s="5">
        <v>91</v>
      </c>
      <c r="B94" s="5" t="s">
        <v>140</v>
      </c>
      <c r="C94" s="5" t="s">
        <v>183</v>
      </c>
      <c r="D94" s="5" t="str">
        <f>"801020250805162343101222"</f>
        <v>801020250805162343101222</v>
      </c>
      <c r="E94" s="5" t="str">
        <f>"杜英帆"</f>
        <v>杜英帆</v>
      </c>
      <c r="F94" s="7"/>
    </row>
    <row r="95" customHeight="1" spans="1:6">
      <c r="A95" s="5">
        <v>92</v>
      </c>
      <c r="B95" s="5" t="s">
        <v>140</v>
      </c>
      <c r="C95" s="5" t="s">
        <v>183</v>
      </c>
      <c r="D95" s="5" t="str">
        <f>"801020250805125519100348"</f>
        <v>801020250805125519100348</v>
      </c>
      <c r="E95" s="5" t="str">
        <f>"邓雨容"</f>
        <v>邓雨容</v>
      </c>
      <c r="F95" s="7"/>
    </row>
    <row r="96" customHeight="1" spans="1:6">
      <c r="A96" s="5">
        <v>93</v>
      </c>
      <c r="B96" s="5" t="s">
        <v>140</v>
      </c>
      <c r="C96" s="5" t="s">
        <v>183</v>
      </c>
      <c r="D96" s="5" t="str">
        <f>"801020250805192854101468"</f>
        <v>801020250805192854101468</v>
      </c>
      <c r="E96" s="5" t="str">
        <f>"常峻嵩"</f>
        <v>常峻嵩</v>
      </c>
      <c r="F96" s="7"/>
    </row>
    <row r="97" customHeight="1" spans="1:6">
      <c r="A97" s="5">
        <v>94</v>
      </c>
      <c r="B97" s="5" t="s">
        <v>140</v>
      </c>
      <c r="C97" s="5" t="s">
        <v>183</v>
      </c>
      <c r="D97" s="5" t="str">
        <f>"801020250805194550101490"</f>
        <v>801020250805194550101490</v>
      </c>
      <c r="E97" s="5" t="str">
        <f>"李美玲"</f>
        <v>李美玲</v>
      </c>
      <c r="F97" s="7"/>
    </row>
    <row r="98" customHeight="1" spans="1:6">
      <c r="A98" s="5">
        <v>95</v>
      </c>
      <c r="B98" s="5" t="s">
        <v>140</v>
      </c>
      <c r="C98" s="5" t="s">
        <v>183</v>
      </c>
      <c r="D98" s="5" t="str">
        <f>"801020250805230440101728"</f>
        <v>801020250805230440101728</v>
      </c>
      <c r="E98" s="5" t="str">
        <f>"杨德钦"</f>
        <v>杨德钦</v>
      </c>
      <c r="F98" s="7"/>
    </row>
    <row r="99" customHeight="1" spans="1:6">
      <c r="A99" s="5">
        <v>96</v>
      </c>
      <c r="B99" s="5" t="s">
        <v>140</v>
      </c>
      <c r="C99" s="5" t="s">
        <v>183</v>
      </c>
      <c r="D99" s="5" t="str">
        <f>"801020250805230125101725"</f>
        <v>801020250805230125101725</v>
      </c>
      <c r="E99" s="5" t="str">
        <f>"陈凯伦"</f>
        <v>陈凯伦</v>
      </c>
      <c r="F99" s="7"/>
    </row>
    <row r="100" customHeight="1" spans="1:6">
      <c r="A100" s="5">
        <v>97</v>
      </c>
      <c r="B100" s="5" t="s">
        <v>140</v>
      </c>
      <c r="C100" s="5" t="s">
        <v>183</v>
      </c>
      <c r="D100" s="5" t="str">
        <f>"801020250805114605100033"</f>
        <v>801020250805114605100033</v>
      </c>
      <c r="E100" s="5" t="str">
        <f>"吴泽西"</f>
        <v>吴泽西</v>
      </c>
      <c r="F100" s="7"/>
    </row>
    <row r="101" customHeight="1" spans="1:6">
      <c r="A101" s="5">
        <v>98</v>
      </c>
      <c r="B101" s="5" t="s">
        <v>140</v>
      </c>
      <c r="C101" s="5" t="s">
        <v>183</v>
      </c>
      <c r="D101" s="5" t="str">
        <f>"801020250806121446102145"</f>
        <v>801020250806121446102145</v>
      </c>
      <c r="E101" s="5" t="str">
        <f>"高婧"</f>
        <v>高婧</v>
      </c>
      <c r="F101" s="7"/>
    </row>
    <row r="102" customHeight="1" spans="1:6">
      <c r="A102" s="5">
        <v>99</v>
      </c>
      <c r="B102" s="5" t="s">
        <v>140</v>
      </c>
      <c r="C102" s="5" t="s">
        <v>183</v>
      </c>
      <c r="D102" s="5" t="str">
        <f>"801020250805124806100310"</f>
        <v>801020250805124806100310</v>
      </c>
      <c r="E102" s="5" t="str">
        <f>"陈芮珂"</f>
        <v>陈芮珂</v>
      </c>
      <c r="F102" s="7"/>
    </row>
    <row r="103" customHeight="1" spans="1:6">
      <c r="A103" s="5">
        <v>100</v>
      </c>
      <c r="B103" s="5" t="s">
        <v>140</v>
      </c>
      <c r="C103" s="5" t="s">
        <v>183</v>
      </c>
      <c r="D103" s="5" t="str">
        <f>"801020250806011203101790"</f>
        <v>801020250806011203101790</v>
      </c>
      <c r="E103" s="5" t="str">
        <f>"马方欣"</f>
        <v>马方欣</v>
      </c>
      <c r="F103" s="7"/>
    </row>
    <row r="104" customHeight="1" spans="1:6">
      <c r="A104" s="5">
        <v>101</v>
      </c>
      <c r="B104" s="5" t="s">
        <v>140</v>
      </c>
      <c r="C104" s="5" t="s">
        <v>183</v>
      </c>
      <c r="D104" s="5" t="str">
        <f>"801020250807185352103764"</f>
        <v>801020250807185352103764</v>
      </c>
      <c r="E104" s="5" t="str">
        <f>"张春雨"</f>
        <v>张春雨</v>
      </c>
      <c r="F104" s="7"/>
    </row>
    <row r="105" customHeight="1" spans="1:6">
      <c r="A105" s="5">
        <v>102</v>
      </c>
      <c r="B105" s="5" t="s">
        <v>140</v>
      </c>
      <c r="C105" s="5" t="s">
        <v>183</v>
      </c>
      <c r="D105" s="5" t="str">
        <f>"801020250807132905103361"</f>
        <v>801020250807132905103361</v>
      </c>
      <c r="E105" s="5" t="str">
        <f>"高源"</f>
        <v>高源</v>
      </c>
      <c r="F105" s="7"/>
    </row>
    <row r="106" customHeight="1" spans="1:6">
      <c r="A106" s="5">
        <v>103</v>
      </c>
      <c r="B106" s="5" t="s">
        <v>140</v>
      </c>
      <c r="C106" s="5" t="s">
        <v>183</v>
      </c>
      <c r="D106" s="5" t="str">
        <f>"801020250807214812103927"</f>
        <v>801020250807214812103927</v>
      </c>
      <c r="E106" s="5" t="str">
        <f>"谢纵天"</f>
        <v>谢纵天</v>
      </c>
      <c r="F106" s="7"/>
    </row>
    <row r="107" customHeight="1" spans="1:6">
      <c r="A107" s="5">
        <v>104</v>
      </c>
      <c r="B107" s="5" t="s">
        <v>140</v>
      </c>
      <c r="C107" s="5" t="s">
        <v>183</v>
      </c>
      <c r="D107" s="5" t="str">
        <f>"801020250807231138104002"</f>
        <v>801020250807231138104002</v>
      </c>
      <c r="E107" s="5" t="str">
        <f>"罗思浩"</f>
        <v>罗思浩</v>
      </c>
      <c r="F107" s="7"/>
    </row>
    <row r="108" customHeight="1" spans="1:6">
      <c r="A108" s="5">
        <v>105</v>
      </c>
      <c r="B108" s="5" t="s">
        <v>140</v>
      </c>
      <c r="C108" s="5" t="s">
        <v>183</v>
      </c>
      <c r="D108" s="5" t="str">
        <f>"801020250806154708102419"</f>
        <v>801020250806154708102419</v>
      </c>
      <c r="E108" s="5" t="str">
        <f>"刘姝含"</f>
        <v>刘姝含</v>
      </c>
      <c r="F108" s="7"/>
    </row>
    <row r="109" customHeight="1" spans="1:6">
      <c r="A109" s="5">
        <v>106</v>
      </c>
      <c r="B109" s="5" t="s">
        <v>140</v>
      </c>
      <c r="C109" s="5" t="s">
        <v>183</v>
      </c>
      <c r="D109" s="5" t="str">
        <f>"801020250805182417101391"</f>
        <v>801020250805182417101391</v>
      </c>
      <c r="E109" s="5" t="str">
        <f>"陈宇杰"</f>
        <v>陈宇杰</v>
      </c>
      <c r="F109" s="7"/>
    </row>
    <row r="110" customHeight="1" spans="1:6">
      <c r="A110" s="5">
        <v>107</v>
      </c>
      <c r="B110" s="5" t="s">
        <v>140</v>
      </c>
      <c r="C110" s="5" t="s">
        <v>183</v>
      </c>
      <c r="D110" s="5" t="str">
        <f>"801020250809211544105170"</f>
        <v>801020250809211544105170</v>
      </c>
      <c r="E110" s="5" t="str">
        <f>"范荆婷"</f>
        <v>范荆婷</v>
      </c>
      <c r="F110" s="7"/>
    </row>
    <row r="111" customHeight="1" spans="1:6">
      <c r="A111" s="5">
        <v>108</v>
      </c>
      <c r="B111" s="5" t="s">
        <v>140</v>
      </c>
      <c r="C111" s="5" t="s">
        <v>183</v>
      </c>
      <c r="D111" s="5" t="str">
        <f>"801020250809111659104923"</f>
        <v>801020250809111659104923</v>
      </c>
      <c r="E111" s="5" t="str">
        <f>"陈嘉伟"</f>
        <v>陈嘉伟</v>
      </c>
      <c r="F111" s="7"/>
    </row>
    <row r="112" customHeight="1" spans="1:6">
      <c r="A112" s="5">
        <v>109</v>
      </c>
      <c r="B112" s="5" t="s">
        <v>140</v>
      </c>
      <c r="C112" s="5" t="s">
        <v>183</v>
      </c>
      <c r="D112" s="5" t="str">
        <f>"801020250811152911106150"</f>
        <v>801020250811152911106150</v>
      </c>
      <c r="E112" s="5" t="str">
        <f>"彭润"</f>
        <v>彭润</v>
      </c>
      <c r="F112" s="7"/>
    </row>
    <row r="113" customHeight="1" spans="1:6">
      <c r="A113" s="5">
        <v>110</v>
      </c>
      <c r="B113" s="5" t="s">
        <v>140</v>
      </c>
      <c r="C113" s="5" t="s">
        <v>183</v>
      </c>
      <c r="D113" s="5" t="str">
        <f>"801020250811115006106032"</f>
        <v>801020250811115006106032</v>
      </c>
      <c r="E113" s="5" t="str">
        <f>"彭子筠"</f>
        <v>彭子筠</v>
      </c>
      <c r="F113" s="7"/>
    </row>
    <row r="114" customHeight="1" spans="1:6">
      <c r="A114" s="5">
        <v>111</v>
      </c>
      <c r="B114" s="5" t="s">
        <v>140</v>
      </c>
      <c r="C114" s="5" t="s">
        <v>183</v>
      </c>
      <c r="D114" s="5" t="str">
        <f>"801020250805145438100875"</f>
        <v>801020250805145438100875</v>
      </c>
      <c r="E114" s="5" t="str">
        <f>"许逸凡"</f>
        <v>许逸凡</v>
      </c>
      <c r="F114" s="7"/>
    </row>
    <row r="115" customHeight="1" spans="1:6">
      <c r="A115" s="5">
        <v>112</v>
      </c>
      <c r="B115" s="5" t="s">
        <v>140</v>
      </c>
      <c r="C115" s="5" t="s">
        <v>183</v>
      </c>
      <c r="D115" s="5" t="str">
        <f>"801020250811160352106174"</f>
        <v>801020250811160352106174</v>
      </c>
      <c r="E115" s="5" t="str">
        <f>"贺淼"</f>
        <v>贺淼</v>
      </c>
      <c r="F115" s="7"/>
    </row>
    <row r="116" customHeight="1" spans="1:6">
      <c r="A116" s="5">
        <v>113</v>
      </c>
      <c r="B116" s="5" t="s">
        <v>140</v>
      </c>
      <c r="C116" s="5" t="s">
        <v>183</v>
      </c>
      <c r="D116" s="5" t="str">
        <f>"801020250811165524106215"</f>
        <v>801020250811165524106215</v>
      </c>
      <c r="E116" s="5" t="str">
        <f>"梁彩萍"</f>
        <v>梁彩萍</v>
      </c>
      <c r="F116" s="7"/>
    </row>
    <row r="117" customHeight="1" spans="1:6">
      <c r="A117" s="5">
        <v>114</v>
      </c>
      <c r="B117" s="5" t="s">
        <v>140</v>
      </c>
      <c r="C117" s="5" t="s">
        <v>184</v>
      </c>
      <c r="D117" s="5" t="str">
        <f>"80102025080509345799334"</f>
        <v>80102025080509345799334</v>
      </c>
      <c r="E117" s="5" t="str">
        <f>"樊哲希"</f>
        <v>樊哲希</v>
      </c>
      <c r="F117" s="7"/>
    </row>
    <row r="118" customHeight="1" spans="1:6">
      <c r="A118" s="5">
        <v>115</v>
      </c>
      <c r="B118" s="5" t="s">
        <v>140</v>
      </c>
      <c r="C118" s="5" t="s">
        <v>184</v>
      </c>
      <c r="D118" s="5" t="str">
        <f>"80102025080510350199660"</f>
        <v>80102025080510350199660</v>
      </c>
      <c r="E118" s="5" t="str">
        <f>"张岩"</f>
        <v>张岩</v>
      </c>
      <c r="F118" s="7"/>
    </row>
    <row r="119" customHeight="1" spans="1:6">
      <c r="A119" s="5">
        <v>116</v>
      </c>
      <c r="B119" s="5" t="s">
        <v>140</v>
      </c>
      <c r="C119" s="5" t="s">
        <v>184</v>
      </c>
      <c r="D119" s="5" t="str">
        <f>"801020250805121756100178"</f>
        <v>801020250805121756100178</v>
      </c>
      <c r="E119" s="5" t="str">
        <f>"郑永晋"</f>
        <v>郑永晋</v>
      </c>
      <c r="F119" s="7"/>
    </row>
    <row r="120" customHeight="1" spans="1:6">
      <c r="A120" s="5">
        <v>117</v>
      </c>
      <c r="B120" s="5" t="s">
        <v>140</v>
      </c>
      <c r="C120" s="5" t="s">
        <v>184</v>
      </c>
      <c r="D120" s="5" t="str">
        <f>"801020250805124111100280"</f>
        <v>801020250805124111100280</v>
      </c>
      <c r="E120" s="5" t="str">
        <f>"黎春良"</f>
        <v>黎春良</v>
      </c>
      <c r="F120" s="7"/>
    </row>
    <row r="121" customHeight="1" spans="1:6">
      <c r="A121" s="5">
        <v>118</v>
      </c>
      <c r="B121" s="5" t="s">
        <v>140</v>
      </c>
      <c r="C121" s="5" t="s">
        <v>184</v>
      </c>
      <c r="D121" s="5" t="str">
        <f>"801020250805130651100406"</f>
        <v>801020250805130651100406</v>
      </c>
      <c r="E121" s="5" t="str">
        <f>"董航"</f>
        <v>董航</v>
      </c>
      <c r="F121" s="7"/>
    </row>
    <row r="122" customHeight="1" spans="1:6">
      <c r="A122" s="5">
        <v>119</v>
      </c>
      <c r="B122" s="5" t="s">
        <v>140</v>
      </c>
      <c r="C122" s="5" t="s">
        <v>184</v>
      </c>
      <c r="D122" s="5" t="str">
        <f>"80102025080511383299997"</f>
        <v>80102025080511383299997</v>
      </c>
      <c r="E122" s="5" t="str">
        <f>"张芮侨"</f>
        <v>张芮侨</v>
      </c>
      <c r="F122" s="7"/>
    </row>
    <row r="123" customHeight="1" spans="1:6">
      <c r="A123" s="5">
        <v>120</v>
      </c>
      <c r="B123" s="5" t="s">
        <v>140</v>
      </c>
      <c r="C123" s="5" t="s">
        <v>184</v>
      </c>
      <c r="D123" s="5" t="str">
        <f>"801020250805141228100661"</f>
        <v>801020250805141228100661</v>
      </c>
      <c r="E123" s="5" t="str">
        <f>"郑智"</f>
        <v>郑智</v>
      </c>
      <c r="F123" s="7"/>
    </row>
    <row r="124" customHeight="1" spans="1:6">
      <c r="A124" s="5">
        <v>121</v>
      </c>
      <c r="B124" s="5" t="s">
        <v>140</v>
      </c>
      <c r="C124" s="5" t="s">
        <v>184</v>
      </c>
      <c r="D124" s="5" t="str">
        <f>"801020250805152623101044"</f>
        <v>801020250805152623101044</v>
      </c>
      <c r="E124" s="5" t="str">
        <f>"柳沛雨"</f>
        <v>柳沛雨</v>
      </c>
      <c r="F124" s="7"/>
    </row>
    <row r="125" customHeight="1" spans="1:6">
      <c r="A125" s="5">
        <v>122</v>
      </c>
      <c r="B125" s="5" t="s">
        <v>140</v>
      </c>
      <c r="C125" s="5" t="s">
        <v>184</v>
      </c>
      <c r="D125" s="5" t="str">
        <f>"801020250805163309101239"</f>
        <v>801020250805163309101239</v>
      </c>
      <c r="E125" s="5" t="str">
        <f>"刘之睿"</f>
        <v>刘之睿</v>
      </c>
      <c r="F125" s="7"/>
    </row>
    <row r="126" customHeight="1" spans="1:6">
      <c r="A126" s="5">
        <v>123</v>
      </c>
      <c r="B126" s="5" t="s">
        <v>140</v>
      </c>
      <c r="C126" s="5" t="s">
        <v>184</v>
      </c>
      <c r="D126" s="5" t="str">
        <f>"801020250805161809101211"</f>
        <v>801020250805161809101211</v>
      </c>
      <c r="E126" s="5" t="str">
        <f>"王洋"</f>
        <v>王洋</v>
      </c>
      <c r="F126" s="7"/>
    </row>
    <row r="127" customHeight="1" spans="1:6">
      <c r="A127" s="5">
        <v>124</v>
      </c>
      <c r="B127" s="5" t="s">
        <v>140</v>
      </c>
      <c r="C127" s="5" t="s">
        <v>184</v>
      </c>
      <c r="D127" s="5" t="str">
        <f>"801020250805165631101286"</f>
        <v>801020250805165631101286</v>
      </c>
      <c r="E127" s="5" t="str">
        <f>"刘枫"</f>
        <v>刘枫</v>
      </c>
      <c r="F127" s="7"/>
    </row>
    <row r="128" customHeight="1" spans="1:6">
      <c r="A128" s="5">
        <v>125</v>
      </c>
      <c r="B128" s="5" t="s">
        <v>140</v>
      </c>
      <c r="C128" s="5" t="s">
        <v>184</v>
      </c>
      <c r="D128" s="5" t="str">
        <f>"801020250805162831101234"</f>
        <v>801020250805162831101234</v>
      </c>
      <c r="E128" s="5" t="str">
        <f>"郝雪"</f>
        <v>郝雪</v>
      </c>
      <c r="F128" s="7"/>
    </row>
    <row r="129" customHeight="1" spans="1:6">
      <c r="A129" s="5">
        <v>126</v>
      </c>
      <c r="B129" s="5" t="s">
        <v>140</v>
      </c>
      <c r="C129" s="5" t="s">
        <v>184</v>
      </c>
      <c r="D129" s="5" t="str">
        <f>"801020250805175757101365"</f>
        <v>801020250805175757101365</v>
      </c>
      <c r="E129" s="5" t="str">
        <f>"夏铭珠"</f>
        <v>夏铭珠</v>
      </c>
      <c r="F129" s="7"/>
    </row>
    <row r="130" customHeight="1" spans="1:6">
      <c r="A130" s="5">
        <v>127</v>
      </c>
      <c r="B130" s="5" t="s">
        <v>140</v>
      </c>
      <c r="C130" s="5" t="s">
        <v>184</v>
      </c>
      <c r="D130" s="5" t="str">
        <f>"801020250805204944101570"</f>
        <v>801020250805204944101570</v>
      </c>
      <c r="E130" s="5" t="str">
        <f>"原新萍"</f>
        <v>原新萍</v>
      </c>
      <c r="F130" s="7"/>
    </row>
    <row r="131" customHeight="1" spans="1:6">
      <c r="A131" s="5">
        <v>128</v>
      </c>
      <c r="B131" s="5" t="s">
        <v>140</v>
      </c>
      <c r="C131" s="5" t="s">
        <v>184</v>
      </c>
      <c r="D131" s="5" t="str">
        <f>"801020250805225659101714"</f>
        <v>801020250805225659101714</v>
      </c>
      <c r="E131" s="5" t="str">
        <f>"刘馨芸"</f>
        <v>刘馨芸</v>
      </c>
      <c r="F131" s="7"/>
    </row>
    <row r="132" customHeight="1" spans="1:6">
      <c r="A132" s="5">
        <v>129</v>
      </c>
      <c r="B132" s="5" t="s">
        <v>140</v>
      </c>
      <c r="C132" s="5" t="s">
        <v>184</v>
      </c>
      <c r="D132" s="5" t="str">
        <f>"801020250806111620102052"</f>
        <v>801020250806111620102052</v>
      </c>
      <c r="E132" s="5" t="str">
        <f>"王翔"</f>
        <v>王翔</v>
      </c>
      <c r="F132" s="7"/>
    </row>
    <row r="133" customHeight="1" spans="1:6">
      <c r="A133" s="5">
        <v>130</v>
      </c>
      <c r="B133" s="5" t="s">
        <v>140</v>
      </c>
      <c r="C133" s="5" t="s">
        <v>184</v>
      </c>
      <c r="D133" s="5" t="str">
        <f>"801020250805143312100745"</f>
        <v>801020250805143312100745</v>
      </c>
      <c r="E133" s="5" t="str">
        <f>"洪秀芝"</f>
        <v>洪秀芝</v>
      </c>
      <c r="F133" s="7"/>
    </row>
    <row r="134" customHeight="1" spans="1:6">
      <c r="A134" s="5">
        <v>131</v>
      </c>
      <c r="B134" s="5" t="s">
        <v>140</v>
      </c>
      <c r="C134" s="5" t="s">
        <v>184</v>
      </c>
      <c r="D134" s="5" t="str">
        <f>"801020250805223636101693"</f>
        <v>801020250805223636101693</v>
      </c>
      <c r="E134" s="5" t="str">
        <f>"罗俊杰"</f>
        <v>罗俊杰</v>
      </c>
      <c r="F134" s="7"/>
    </row>
    <row r="135" customHeight="1" spans="1:6">
      <c r="A135" s="5">
        <v>132</v>
      </c>
      <c r="B135" s="5" t="s">
        <v>140</v>
      </c>
      <c r="C135" s="5" t="s">
        <v>184</v>
      </c>
      <c r="D135" s="5" t="str">
        <f>"801020250806122840102169"</f>
        <v>801020250806122840102169</v>
      </c>
      <c r="E135" s="5" t="str">
        <f>"康淼"</f>
        <v>康淼</v>
      </c>
      <c r="F135" s="7"/>
    </row>
    <row r="136" customHeight="1" spans="1:6">
      <c r="A136" s="5">
        <v>133</v>
      </c>
      <c r="B136" s="5" t="s">
        <v>140</v>
      </c>
      <c r="C136" s="5" t="s">
        <v>184</v>
      </c>
      <c r="D136" s="5" t="str">
        <f>"801020250806083531101844"</f>
        <v>801020250806083531101844</v>
      </c>
      <c r="E136" s="5" t="str">
        <f>"朱丹彤"</f>
        <v>朱丹彤</v>
      </c>
      <c r="F136" s="7"/>
    </row>
    <row r="137" customHeight="1" spans="1:6">
      <c r="A137" s="5">
        <v>134</v>
      </c>
      <c r="B137" s="5" t="s">
        <v>140</v>
      </c>
      <c r="C137" s="5" t="s">
        <v>184</v>
      </c>
      <c r="D137" s="5" t="str">
        <f>"801020250805221421101669"</f>
        <v>801020250805221421101669</v>
      </c>
      <c r="E137" s="5" t="str">
        <f>"吴柳静"</f>
        <v>吴柳静</v>
      </c>
      <c r="F137" s="7"/>
    </row>
    <row r="138" customHeight="1" spans="1:6">
      <c r="A138" s="5">
        <v>135</v>
      </c>
      <c r="B138" s="5" t="s">
        <v>140</v>
      </c>
      <c r="C138" s="5" t="s">
        <v>184</v>
      </c>
      <c r="D138" s="5" t="str">
        <f>"801020250806142816102303"</f>
        <v>801020250806142816102303</v>
      </c>
      <c r="E138" s="5" t="str">
        <f>"陈亦昂"</f>
        <v>陈亦昂</v>
      </c>
      <c r="F138" s="7"/>
    </row>
    <row r="139" customHeight="1" spans="1:6">
      <c r="A139" s="5">
        <v>136</v>
      </c>
      <c r="B139" s="5" t="s">
        <v>140</v>
      </c>
      <c r="C139" s="5" t="s">
        <v>184</v>
      </c>
      <c r="D139" s="5" t="str">
        <f>"801020250806101135101959"</f>
        <v>801020250806101135101959</v>
      </c>
      <c r="E139" s="5" t="str">
        <f>"李林洋"</f>
        <v>李林洋</v>
      </c>
      <c r="F139" s="7"/>
    </row>
    <row r="140" customHeight="1" spans="1:6">
      <c r="A140" s="5">
        <v>137</v>
      </c>
      <c r="B140" s="5" t="s">
        <v>140</v>
      </c>
      <c r="C140" s="5" t="s">
        <v>184</v>
      </c>
      <c r="D140" s="5" t="str">
        <f>"80102025080509572499458"</f>
        <v>80102025080509572499458</v>
      </c>
      <c r="E140" s="5" t="str">
        <f>"王亚威"</f>
        <v>王亚威</v>
      </c>
      <c r="F140" s="7"/>
    </row>
    <row r="141" customHeight="1" spans="1:6">
      <c r="A141" s="5">
        <v>138</v>
      </c>
      <c r="B141" s="5" t="s">
        <v>140</v>
      </c>
      <c r="C141" s="5" t="s">
        <v>184</v>
      </c>
      <c r="D141" s="5" t="str">
        <f>"801020250806121445102144"</f>
        <v>801020250806121445102144</v>
      </c>
      <c r="E141" s="5" t="str">
        <f>"王慧芳"</f>
        <v>王慧芳</v>
      </c>
      <c r="F141" s="7"/>
    </row>
    <row r="142" customHeight="1" spans="1:6">
      <c r="A142" s="5">
        <v>139</v>
      </c>
      <c r="B142" s="5" t="s">
        <v>140</v>
      </c>
      <c r="C142" s="5" t="s">
        <v>184</v>
      </c>
      <c r="D142" s="5" t="str">
        <f>"801020250806180710102576"</f>
        <v>801020250806180710102576</v>
      </c>
      <c r="E142" s="5" t="str">
        <f>"王贝贝"</f>
        <v>王贝贝</v>
      </c>
      <c r="F142" s="7"/>
    </row>
    <row r="143" customHeight="1" spans="1:6">
      <c r="A143" s="5">
        <v>140</v>
      </c>
      <c r="B143" s="5" t="s">
        <v>140</v>
      </c>
      <c r="C143" s="5" t="s">
        <v>184</v>
      </c>
      <c r="D143" s="5" t="str">
        <f>"801020250805220333101658"</f>
        <v>801020250805220333101658</v>
      </c>
      <c r="E143" s="5" t="str">
        <f>"黄鑫杰"</f>
        <v>黄鑫杰</v>
      </c>
      <c r="F143" s="7"/>
    </row>
    <row r="144" customHeight="1" spans="1:6">
      <c r="A144" s="5">
        <v>141</v>
      </c>
      <c r="B144" s="5" t="s">
        <v>140</v>
      </c>
      <c r="C144" s="5" t="s">
        <v>184</v>
      </c>
      <c r="D144" s="5" t="str">
        <f>"801020250805181635101386"</f>
        <v>801020250805181635101386</v>
      </c>
      <c r="E144" s="5" t="str">
        <f>"王一博"</f>
        <v>王一博</v>
      </c>
      <c r="F144" s="7"/>
    </row>
    <row r="145" customHeight="1" spans="1:6">
      <c r="A145" s="5">
        <v>142</v>
      </c>
      <c r="B145" s="5" t="s">
        <v>140</v>
      </c>
      <c r="C145" s="5" t="s">
        <v>184</v>
      </c>
      <c r="D145" s="5" t="str">
        <f>"801020250806153947102406"</f>
        <v>801020250806153947102406</v>
      </c>
      <c r="E145" s="5" t="str">
        <f>"孟旭"</f>
        <v>孟旭</v>
      </c>
      <c r="F145" s="7"/>
    </row>
    <row r="146" customHeight="1" spans="1:6">
      <c r="A146" s="5">
        <v>143</v>
      </c>
      <c r="B146" s="5" t="s">
        <v>140</v>
      </c>
      <c r="C146" s="5" t="s">
        <v>184</v>
      </c>
      <c r="D146" s="5" t="str">
        <f>"801020250806213439102704"</f>
        <v>801020250806213439102704</v>
      </c>
      <c r="E146" s="5" t="str">
        <f>"张澜"</f>
        <v>张澜</v>
      </c>
      <c r="F146" s="7"/>
    </row>
    <row r="147" customHeight="1" spans="1:6">
      <c r="A147" s="5">
        <v>144</v>
      </c>
      <c r="B147" s="5" t="s">
        <v>140</v>
      </c>
      <c r="C147" s="5" t="s">
        <v>184</v>
      </c>
      <c r="D147" s="5" t="str">
        <f>"801020250806112944102076"</f>
        <v>801020250806112944102076</v>
      </c>
      <c r="E147" s="5" t="str">
        <f>"邢晓雯"</f>
        <v>邢晓雯</v>
      </c>
      <c r="F147" s="7"/>
    </row>
    <row r="148" customHeight="1" spans="1:6">
      <c r="A148" s="5">
        <v>145</v>
      </c>
      <c r="B148" s="5" t="s">
        <v>140</v>
      </c>
      <c r="C148" s="5" t="s">
        <v>184</v>
      </c>
      <c r="D148" s="5" t="str">
        <f>"801020250805191830101452"</f>
        <v>801020250805191830101452</v>
      </c>
      <c r="E148" s="5" t="str">
        <f>"黄维超"</f>
        <v>黄维超</v>
      </c>
      <c r="F148" s="7"/>
    </row>
    <row r="149" customHeight="1" spans="1:6">
      <c r="A149" s="5">
        <v>146</v>
      </c>
      <c r="B149" s="5" t="s">
        <v>140</v>
      </c>
      <c r="C149" s="5" t="s">
        <v>184</v>
      </c>
      <c r="D149" s="5" t="str">
        <f>"801020250807022838102783"</f>
        <v>801020250807022838102783</v>
      </c>
      <c r="E149" s="5" t="str">
        <f>"宋万鹏"</f>
        <v>宋万鹏</v>
      </c>
      <c r="F149" s="7"/>
    </row>
    <row r="150" customHeight="1" spans="1:6">
      <c r="A150" s="5">
        <v>147</v>
      </c>
      <c r="B150" s="5" t="s">
        <v>140</v>
      </c>
      <c r="C150" s="5" t="s">
        <v>184</v>
      </c>
      <c r="D150" s="5" t="str">
        <f>"801020250805182513101393"</f>
        <v>801020250805182513101393</v>
      </c>
      <c r="E150" s="5" t="str">
        <f>"胡赛洋"</f>
        <v>胡赛洋</v>
      </c>
      <c r="F150" s="7"/>
    </row>
    <row r="151" customHeight="1" spans="1:6">
      <c r="A151" s="5">
        <v>148</v>
      </c>
      <c r="B151" s="5" t="s">
        <v>140</v>
      </c>
      <c r="C151" s="5" t="s">
        <v>184</v>
      </c>
      <c r="D151" s="5" t="str">
        <f>"801020250806175834102566"</f>
        <v>801020250806175834102566</v>
      </c>
      <c r="E151" s="5" t="str">
        <f>"王佳璇"</f>
        <v>王佳璇</v>
      </c>
      <c r="F151" s="7"/>
    </row>
    <row r="152" customHeight="1" spans="1:6">
      <c r="A152" s="5">
        <v>149</v>
      </c>
      <c r="B152" s="5" t="s">
        <v>140</v>
      </c>
      <c r="C152" s="5" t="s">
        <v>184</v>
      </c>
      <c r="D152" s="5" t="str">
        <f>"801020250807175305103716"</f>
        <v>801020250807175305103716</v>
      </c>
      <c r="E152" s="5" t="str">
        <f>"陈晶晶"</f>
        <v>陈晶晶</v>
      </c>
      <c r="F152" s="7"/>
    </row>
    <row r="153" customHeight="1" spans="1:6">
      <c r="A153" s="5">
        <v>150</v>
      </c>
      <c r="B153" s="5" t="s">
        <v>140</v>
      </c>
      <c r="C153" s="5" t="s">
        <v>184</v>
      </c>
      <c r="D153" s="5" t="str">
        <f>"801020250805154403101121"</f>
        <v>801020250805154403101121</v>
      </c>
      <c r="E153" s="5" t="str">
        <f>"崔妙"</f>
        <v>崔妙</v>
      </c>
      <c r="F153" s="7"/>
    </row>
    <row r="154" customHeight="1" spans="1:6">
      <c r="A154" s="5">
        <v>151</v>
      </c>
      <c r="B154" s="5" t="s">
        <v>140</v>
      </c>
      <c r="C154" s="5" t="s">
        <v>184</v>
      </c>
      <c r="D154" s="5" t="str">
        <f>"801020250807210632103891"</f>
        <v>801020250807210632103891</v>
      </c>
      <c r="E154" s="5" t="str">
        <f>"陶诗虎"</f>
        <v>陶诗虎</v>
      </c>
      <c r="F154" s="7"/>
    </row>
    <row r="155" customHeight="1" spans="1:6">
      <c r="A155" s="5">
        <v>152</v>
      </c>
      <c r="B155" s="5" t="s">
        <v>140</v>
      </c>
      <c r="C155" s="5" t="s">
        <v>184</v>
      </c>
      <c r="D155" s="5" t="str">
        <f>"801020250806230349102748"</f>
        <v>801020250806230349102748</v>
      </c>
      <c r="E155" s="5" t="str">
        <f>"范雅琦"</f>
        <v>范雅琦</v>
      </c>
      <c r="F155" s="7"/>
    </row>
    <row r="156" customHeight="1" spans="1:6">
      <c r="A156" s="5">
        <v>153</v>
      </c>
      <c r="B156" s="5" t="s">
        <v>140</v>
      </c>
      <c r="C156" s="5" t="s">
        <v>184</v>
      </c>
      <c r="D156" s="5" t="str">
        <f>"801020250807202831103845"</f>
        <v>801020250807202831103845</v>
      </c>
      <c r="E156" s="5" t="str">
        <f>"付君剑"</f>
        <v>付君剑</v>
      </c>
      <c r="F156" s="7"/>
    </row>
    <row r="157" customHeight="1" spans="1:6">
      <c r="A157" s="5">
        <v>154</v>
      </c>
      <c r="B157" s="5" t="s">
        <v>140</v>
      </c>
      <c r="C157" s="5" t="s">
        <v>184</v>
      </c>
      <c r="D157" s="5" t="str">
        <f>"801020250807221510103953"</f>
        <v>801020250807221510103953</v>
      </c>
      <c r="E157" s="5" t="str">
        <f>"袁京京"</f>
        <v>袁京京</v>
      </c>
      <c r="F157" s="7"/>
    </row>
    <row r="158" customHeight="1" spans="1:6">
      <c r="A158" s="5">
        <v>155</v>
      </c>
      <c r="B158" s="5" t="s">
        <v>140</v>
      </c>
      <c r="C158" s="5" t="s">
        <v>184</v>
      </c>
      <c r="D158" s="5" t="str">
        <f>"801020250807232441104013"</f>
        <v>801020250807232441104013</v>
      </c>
      <c r="E158" s="5" t="str">
        <f>"王双双"</f>
        <v>王双双</v>
      </c>
      <c r="F158" s="7"/>
    </row>
    <row r="159" customHeight="1" spans="1:6">
      <c r="A159" s="5">
        <v>156</v>
      </c>
      <c r="B159" s="5" t="s">
        <v>140</v>
      </c>
      <c r="C159" s="5" t="s">
        <v>184</v>
      </c>
      <c r="D159" s="5" t="str">
        <f>"801020250808084220104103"</f>
        <v>801020250808084220104103</v>
      </c>
      <c r="E159" s="5" t="str">
        <f>"崔家萌"</f>
        <v>崔家萌</v>
      </c>
      <c r="F159" s="7"/>
    </row>
    <row r="160" customHeight="1" spans="1:6">
      <c r="A160" s="5">
        <v>157</v>
      </c>
      <c r="B160" s="5" t="s">
        <v>140</v>
      </c>
      <c r="C160" s="5" t="s">
        <v>184</v>
      </c>
      <c r="D160" s="5" t="str">
        <f>"801020250805224157101699"</f>
        <v>801020250805224157101699</v>
      </c>
      <c r="E160" s="5" t="str">
        <f>"杨真"</f>
        <v>杨真</v>
      </c>
      <c r="F160" s="7"/>
    </row>
    <row r="161" customHeight="1" spans="1:6">
      <c r="A161" s="5">
        <v>158</v>
      </c>
      <c r="B161" s="5" t="s">
        <v>140</v>
      </c>
      <c r="C161" s="5" t="s">
        <v>184</v>
      </c>
      <c r="D161" s="5" t="str">
        <f>"801020250806210755102690"</f>
        <v>801020250806210755102690</v>
      </c>
      <c r="E161" s="5" t="str">
        <f>"翟路松"</f>
        <v>翟路松</v>
      </c>
      <c r="F161" s="7"/>
    </row>
    <row r="162" customHeight="1" spans="1:6">
      <c r="A162" s="5">
        <v>159</v>
      </c>
      <c r="B162" s="5" t="s">
        <v>140</v>
      </c>
      <c r="C162" s="5" t="s">
        <v>184</v>
      </c>
      <c r="D162" s="5" t="str">
        <f>"801020250808001020104034"</f>
        <v>801020250808001020104034</v>
      </c>
      <c r="E162" s="5" t="str">
        <f>"李磊"</f>
        <v>李磊</v>
      </c>
      <c r="F162" s="7"/>
    </row>
    <row r="163" customHeight="1" spans="1:6">
      <c r="A163" s="5">
        <v>160</v>
      </c>
      <c r="B163" s="5" t="s">
        <v>140</v>
      </c>
      <c r="C163" s="5" t="s">
        <v>184</v>
      </c>
      <c r="D163" s="5" t="str">
        <f>"801020250808204228104734"</f>
        <v>801020250808204228104734</v>
      </c>
      <c r="E163" s="5" t="str">
        <f>"曾玉莲"</f>
        <v>曾玉莲</v>
      </c>
      <c r="F163" s="7"/>
    </row>
    <row r="164" customHeight="1" spans="1:6">
      <c r="A164" s="5">
        <v>161</v>
      </c>
      <c r="B164" s="5" t="s">
        <v>140</v>
      </c>
      <c r="C164" s="5" t="s">
        <v>184</v>
      </c>
      <c r="D164" s="5" t="str">
        <f>"801020250808194517104705"</f>
        <v>801020250808194517104705</v>
      </c>
      <c r="E164" s="5" t="str">
        <f>"赵子涵"</f>
        <v>赵子涵</v>
      </c>
      <c r="F164" s="7"/>
    </row>
    <row r="165" customHeight="1" spans="1:6">
      <c r="A165" s="5">
        <v>162</v>
      </c>
      <c r="B165" s="5" t="s">
        <v>140</v>
      </c>
      <c r="C165" s="5" t="s">
        <v>184</v>
      </c>
      <c r="D165" s="5" t="str">
        <f>"801020250809081814104854"</f>
        <v>801020250809081814104854</v>
      </c>
      <c r="E165" s="5" t="str">
        <f>"石瑶伦"</f>
        <v>石瑶伦</v>
      </c>
      <c r="F165" s="7"/>
    </row>
    <row r="166" customHeight="1" spans="1:6">
      <c r="A166" s="5">
        <v>163</v>
      </c>
      <c r="B166" s="5" t="s">
        <v>140</v>
      </c>
      <c r="C166" s="5" t="s">
        <v>184</v>
      </c>
      <c r="D166" s="5" t="str">
        <f>"80102025080509031799177"</f>
        <v>80102025080509031799177</v>
      </c>
      <c r="E166" s="5" t="str">
        <f>"陈翰戎"</f>
        <v>陈翰戎</v>
      </c>
      <c r="F166" s="7"/>
    </row>
    <row r="167" customHeight="1" spans="1:6">
      <c r="A167" s="5">
        <v>164</v>
      </c>
      <c r="B167" s="5" t="s">
        <v>140</v>
      </c>
      <c r="C167" s="5" t="s">
        <v>184</v>
      </c>
      <c r="D167" s="5" t="str">
        <f>"801020250808233806104811"</f>
        <v>801020250808233806104811</v>
      </c>
      <c r="E167" s="5" t="str">
        <f>"耿子涵"</f>
        <v>耿子涵</v>
      </c>
      <c r="F167" s="7"/>
    </row>
    <row r="168" customHeight="1" spans="1:6">
      <c r="A168" s="5">
        <v>165</v>
      </c>
      <c r="B168" s="5" t="s">
        <v>140</v>
      </c>
      <c r="C168" s="5" t="s">
        <v>184</v>
      </c>
      <c r="D168" s="5" t="str">
        <f>"801020250810133244105452"</f>
        <v>801020250810133244105452</v>
      </c>
      <c r="E168" s="5" t="str">
        <f>"白焱"</f>
        <v>白焱</v>
      </c>
      <c r="F168" s="7"/>
    </row>
    <row r="169" customHeight="1" spans="1:6">
      <c r="A169" s="5">
        <v>166</v>
      </c>
      <c r="B169" s="5" t="s">
        <v>140</v>
      </c>
      <c r="C169" s="5" t="s">
        <v>184</v>
      </c>
      <c r="D169" s="5" t="str">
        <f>"801020250810161849105552"</f>
        <v>801020250810161849105552</v>
      </c>
      <c r="E169" s="5" t="str">
        <f>"石丽娜"</f>
        <v>石丽娜</v>
      </c>
      <c r="F169" s="7"/>
    </row>
    <row r="170" customHeight="1" spans="1:6">
      <c r="A170" s="5">
        <v>167</v>
      </c>
      <c r="B170" s="5" t="s">
        <v>140</v>
      </c>
      <c r="C170" s="5" t="s">
        <v>184</v>
      </c>
      <c r="D170" s="5" t="str">
        <f>"801020250810170708105587"</f>
        <v>801020250810170708105587</v>
      </c>
      <c r="E170" s="5" t="str">
        <f>"关程元"</f>
        <v>关程元</v>
      </c>
      <c r="F170" s="7"/>
    </row>
    <row r="171" customHeight="1" spans="1:6">
      <c r="A171" s="5">
        <v>168</v>
      </c>
      <c r="B171" s="5" t="s">
        <v>140</v>
      </c>
      <c r="C171" s="5" t="s">
        <v>184</v>
      </c>
      <c r="D171" s="5" t="str">
        <f>"801020250810144305105478"</f>
        <v>801020250810144305105478</v>
      </c>
      <c r="E171" s="5" t="str">
        <f>"唐小博"</f>
        <v>唐小博</v>
      </c>
      <c r="F171" s="7"/>
    </row>
    <row r="172" customHeight="1" spans="1:6">
      <c r="A172" s="5">
        <v>169</v>
      </c>
      <c r="B172" s="5" t="s">
        <v>140</v>
      </c>
      <c r="C172" s="5" t="s">
        <v>184</v>
      </c>
      <c r="D172" s="5" t="str">
        <f>"801020250807214156103923"</f>
        <v>801020250807214156103923</v>
      </c>
      <c r="E172" s="5" t="str">
        <f>"凌丹"</f>
        <v>凌丹</v>
      </c>
      <c r="F172" s="7"/>
    </row>
    <row r="173" customHeight="1" spans="1:6">
      <c r="A173" s="5">
        <v>170</v>
      </c>
      <c r="B173" s="5" t="s">
        <v>140</v>
      </c>
      <c r="C173" s="5" t="s">
        <v>184</v>
      </c>
      <c r="D173" s="5" t="str">
        <f>"801020250810225042105770"</f>
        <v>801020250810225042105770</v>
      </c>
      <c r="E173" s="5" t="str">
        <f>"段梦娜"</f>
        <v>段梦娜</v>
      </c>
      <c r="F173" s="7"/>
    </row>
    <row r="174" customHeight="1" spans="1:6">
      <c r="A174" s="5">
        <v>171</v>
      </c>
      <c r="B174" s="5" t="s">
        <v>140</v>
      </c>
      <c r="C174" s="5" t="s">
        <v>184</v>
      </c>
      <c r="D174" s="5" t="str">
        <f>"801020250810112954105363"</f>
        <v>801020250810112954105363</v>
      </c>
      <c r="E174" s="5" t="str">
        <f>"陈华"</f>
        <v>陈华</v>
      </c>
      <c r="F174" s="7"/>
    </row>
    <row r="175" customHeight="1" spans="1:6">
      <c r="A175" s="5">
        <v>172</v>
      </c>
      <c r="B175" s="5" t="s">
        <v>140</v>
      </c>
      <c r="C175" s="5" t="s">
        <v>184</v>
      </c>
      <c r="D175" s="5" t="str">
        <f>"801020250810120618105389"</f>
        <v>801020250810120618105389</v>
      </c>
      <c r="E175" s="5" t="str">
        <f>"田麒"</f>
        <v>田麒</v>
      </c>
      <c r="F175" s="7"/>
    </row>
    <row r="176" customHeight="1" spans="1:6">
      <c r="A176" s="5">
        <v>173</v>
      </c>
      <c r="B176" s="5" t="s">
        <v>140</v>
      </c>
      <c r="C176" s="5" t="s">
        <v>184</v>
      </c>
      <c r="D176" s="5" t="str">
        <f>"801020250811111207105998"</f>
        <v>801020250811111207105998</v>
      </c>
      <c r="E176" s="5" t="str">
        <f>"储先榕"</f>
        <v>储先榕</v>
      </c>
      <c r="F176" s="7"/>
    </row>
    <row r="177" customHeight="1" spans="1:6">
      <c r="A177" s="5">
        <v>174</v>
      </c>
      <c r="B177" s="5" t="s">
        <v>140</v>
      </c>
      <c r="C177" s="5" t="s">
        <v>184</v>
      </c>
      <c r="D177" s="5" t="str">
        <f>"801020250811113051106020"</f>
        <v>801020250811113051106020</v>
      </c>
      <c r="E177" s="5" t="str">
        <f>"刘玲君"</f>
        <v>刘玲君</v>
      </c>
      <c r="F177" s="7"/>
    </row>
    <row r="178" customHeight="1" spans="1:6">
      <c r="A178" s="5">
        <v>175</v>
      </c>
      <c r="B178" s="5" t="s">
        <v>140</v>
      </c>
      <c r="C178" s="5" t="s">
        <v>184</v>
      </c>
      <c r="D178" s="5" t="str">
        <f>"801020250811124826106059"</f>
        <v>801020250811124826106059</v>
      </c>
      <c r="E178" s="5" t="str">
        <f>"阎特"</f>
        <v>阎特</v>
      </c>
      <c r="F178" s="7"/>
    </row>
    <row r="179" customHeight="1" spans="1:6">
      <c r="A179" s="5">
        <v>176</v>
      </c>
      <c r="B179" s="5" t="s">
        <v>140</v>
      </c>
      <c r="C179" s="5" t="s">
        <v>184</v>
      </c>
      <c r="D179" s="5" t="str">
        <f>"801020250811153315106152"</f>
        <v>801020250811153315106152</v>
      </c>
      <c r="E179" s="5" t="str">
        <f>"张睿歆"</f>
        <v>张睿歆</v>
      </c>
      <c r="F179" s="7"/>
    </row>
    <row r="180" customHeight="1" spans="1:6">
      <c r="A180" s="5">
        <v>177</v>
      </c>
      <c r="B180" s="5" t="s">
        <v>140</v>
      </c>
      <c r="C180" s="5" t="s">
        <v>184</v>
      </c>
      <c r="D180" s="5" t="str">
        <f>"801020250811141426106100"</f>
        <v>801020250811141426106100</v>
      </c>
      <c r="E180" s="5" t="str">
        <f>"王若晴"</f>
        <v>王若晴</v>
      </c>
      <c r="F180" s="7"/>
    </row>
    <row r="181" customHeight="1" spans="1:6">
      <c r="A181" s="5">
        <v>178</v>
      </c>
      <c r="B181" s="5" t="s">
        <v>140</v>
      </c>
      <c r="C181" s="5" t="s">
        <v>184</v>
      </c>
      <c r="D181" s="5" t="str">
        <f>"801020250811152054106146"</f>
        <v>801020250811152054106146</v>
      </c>
      <c r="E181" s="5" t="str">
        <f>"张逸沛"</f>
        <v>张逸沛</v>
      </c>
      <c r="F181" s="7"/>
    </row>
    <row r="182" customHeight="1" spans="1:6">
      <c r="A182" s="5">
        <v>179</v>
      </c>
      <c r="B182" s="5" t="s">
        <v>140</v>
      </c>
      <c r="C182" s="5" t="s">
        <v>184</v>
      </c>
      <c r="D182" s="5" t="str">
        <f>"801020250811162113106186"</f>
        <v>801020250811162113106186</v>
      </c>
      <c r="E182" s="5" t="str">
        <f>"杨丰源"</f>
        <v>杨丰源</v>
      </c>
      <c r="F182" s="7"/>
    </row>
    <row r="183" customHeight="1" spans="1:6">
      <c r="A183" s="5">
        <v>180</v>
      </c>
      <c r="B183" s="5" t="s">
        <v>140</v>
      </c>
      <c r="C183" s="5" t="s">
        <v>184</v>
      </c>
      <c r="D183" s="5" t="str">
        <f>"801020250811150857106137"</f>
        <v>801020250811150857106137</v>
      </c>
      <c r="E183" s="5" t="str">
        <f>"焦淼"</f>
        <v>焦淼</v>
      </c>
      <c r="F183" s="7"/>
    </row>
    <row r="184" customHeight="1" spans="1:6">
      <c r="A184" s="5">
        <v>181</v>
      </c>
      <c r="B184" s="5" t="s">
        <v>140</v>
      </c>
      <c r="C184" s="5" t="s">
        <v>184</v>
      </c>
      <c r="D184" s="5" t="str">
        <f>"801020250811154055106161"</f>
        <v>801020250811154055106161</v>
      </c>
      <c r="E184" s="5" t="str">
        <f>"张宸铭"</f>
        <v>张宸铭</v>
      </c>
      <c r="F184" s="7"/>
    </row>
    <row r="185" customHeight="1" spans="1:6">
      <c r="A185" s="5">
        <v>182</v>
      </c>
      <c r="B185" s="5" t="s">
        <v>140</v>
      </c>
      <c r="C185" s="5" t="s">
        <v>184</v>
      </c>
      <c r="D185" s="5" t="str">
        <f>"801020250811171305106227"</f>
        <v>801020250811171305106227</v>
      </c>
      <c r="E185" s="5" t="str">
        <f>"曹雨辰"</f>
        <v>曹雨辰</v>
      </c>
      <c r="F185" s="7"/>
    </row>
    <row r="186" customHeight="1" spans="1:6">
      <c r="A186" s="5">
        <v>183</v>
      </c>
      <c r="B186" s="5" t="s">
        <v>140</v>
      </c>
      <c r="C186" s="5" t="s">
        <v>185</v>
      </c>
      <c r="D186" s="5" t="str">
        <f>"801020250805114049100008"</f>
        <v>801020250805114049100008</v>
      </c>
      <c r="E186" s="5" t="str">
        <f>"马英帅"</f>
        <v>马英帅</v>
      </c>
      <c r="F186" s="7"/>
    </row>
    <row r="187" customHeight="1" spans="1:6">
      <c r="A187" s="5">
        <v>184</v>
      </c>
      <c r="B187" s="5" t="s">
        <v>140</v>
      </c>
      <c r="C187" s="5" t="s">
        <v>185</v>
      </c>
      <c r="D187" s="5" t="str">
        <f>"801020250805135743100609"</f>
        <v>801020250805135743100609</v>
      </c>
      <c r="E187" s="5" t="str">
        <f>"李清存"</f>
        <v>李清存</v>
      </c>
      <c r="F187" s="7"/>
    </row>
    <row r="188" customHeight="1" spans="1:6">
      <c r="A188" s="5">
        <v>185</v>
      </c>
      <c r="B188" s="5" t="s">
        <v>140</v>
      </c>
      <c r="C188" s="5" t="s">
        <v>186</v>
      </c>
      <c r="D188" s="5" t="str">
        <f>"80102025080510413099693"</f>
        <v>80102025080510413099693</v>
      </c>
      <c r="E188" s="5" t="str">
        <f>"李冰雯"</f>
        <v>李冰雯</v>
      </c>
      <c r="F188" s="7"/>
    </row>
    <row r="189" customHeight="1" spans="1:6">
      <c r="A189" s="5">
        <v>186</v>
      </c>
      <c r="B189" s="5" t="s">
        <v>140</v>
      </c>
      <c r="C189" s="5" t="s">
        <v>186</v>
      </c>
      <c r="D189" s="5" t="str">
        <f>"801020250805114628100036"</f>
        <v>801020250805114628100036</v>
      </c>
      <c r="E189" s="5" t="str">
        <f>"符诗林"</f>
        <v>符诗林</v>
      </c>
      <c r="F189" s="7"/>
    </row>
    <row r="190" customHeight="1" spans="1:6">
      <c r="A190" s="5">
        <v>187</v>
      </c>
      <c r="B190" s="5" t="s">
        <v>140</v>
      </c>
      <c r="C190" s="5" t="s">
        <v>186</v>
      </c>
      <c r="D190" s="5" t="str">
        <f>"801020250806182536102592"</f>
        <v>801020250806182536102592</v>
      </c>
      <c r="E190" s="5" t="str">
        <f>"赵子毅"</f>
        <v>赵子毅</v>
      </c>
      <c r="F190" s="7"/>
    </row>
    <row r="191" customHeight="1" spans="1:6">
      <c r="A191" s="5">
        <v>188</v>
      </c>
      <c r="B191" s="5" t="s">
        <v>140</v>
      </c>
      <c r="C191" s="5" t="s">
        <v>186</v>
      </c>
      <c r="D191" s="5" t="str">
        <f>"801020250806021414101798"</f>
        <v>801020250806021414101798</v>
      </c>
      <c r="E191" s="5" t="str">
        <f>"刘幸"</f>
        <v>刘幸</v>
      </c>
      <c r="F191" s="7"/>
    </row>
    <row r="192" customHeight="1" spans="1:6">
      <c r="A192" s="5">
        <v>189</v>
      </c>
      <c r="B192" s="5" t="s">
        <v>140</v>
      </c>
      <c r="C192" s="5" t="s">
        <v>186</v>
      </c>
      <c r="D192" s="5" t="str">
        <f>"801020250806204312102675"</f>
        <v>801020250806204312102675</v>
      </c>
      <c r="E192" s="5" t="str">
        <f>"邢斯璐"</f>
        <v>邢斯璐</v>
      </c>
      <c r="F192" s="7"/>
    </row>
    <row r="193" customHeight="1" spans="1:6">
      <c r="A193" s="5">
        <v>190</v>
      </c>
      <c r="B193" s="5" t="s">
        <v>140</v>
      </c>
      <c r="C193" s="5" t="s">
        <v>186</v>
      </c>
      <c r="D193" s="5" t="str">
        <f>"801020250805172449101325"</f>
        <v>801020250805172449101325</v>
      </c>
      <c r="E193" s="5" t="str">
        <f>"庄可欣"</f>
        <v>庄可欣</v>
      </c>
      <c r="F193" s="7"/>
    </row>
    <row r="194" customHeight="1" spans="1:6">
      <c r="A194" s="5">
        <v>191</v>
      </c>
      <c r="B194" s="5" t="s">
        <v>140</v>
      </c>
      <c r="C194" s="5" t="s">
        <v>186</v>
      </c>
      <c r="D194" s="5" t="str">
        <f>"801020250805204634101566"</f>
        <v>801020250805204634101566</v>
      </c>
      <c r="E194" s="5" t="str">
        <f>"王思玮"</f>
        <v>王思玮</v>
      </c>
      <c r="F194" s="7"/>
    </row>
    <row r="195" customHeight="1" spans="1:6">
      <c r="A195" s="5">
        <v>192</v>
      </c>
      <c r="B195" s="5" t="s">
        <v>140</v>
      </c>
      <c r="C195" s="5" t="s">
        <v>186</v>
      </c>
      <c r="D195" s="5" t="str">
        <f>"801020250809161101105046"</f>
        <v>801020250809161101105046</v>
      </c>
      <c r="E195" s="5" t="str">
        <f>"朱婧洋"</f>
        <v>朱婧洋</v>
      </c>
      <c r="F195" s="7"/>
    </row>
    <row r="196" customHeight="1" spans="1:6">
      <c r="A196" s="5">
        <v>193</v>
      </c>
      <c r="B196" s="5" t="s">
        <v>140</v>
      </c>
      <c r="C196" s="5" t="s">
        <v>186</v>
      </c>
      <c r="D196" s="5" t="str">
        <f>"801020250810004320105246"</f>
        <v>801020250810004320105246</v>
      </c>
      <c r="E196" s="5" t="str">
        <f>"李佩瑾"</f>
        <v>李佩瑾</v>
      </c>
      <c r="F196" s="7"/>
    </row>
    <row r="197" customHeight="1" spans="1:6">
      <c r="A197" s="5">
        <v>194</v>
      </c>
      <c r="B197" s="5" t="s">
        <v>140</v>
      </c>
      <c r="C197" s="5" t="s">
        <v>186</v>
      </c>
      <c r="D197" s="5" t="str">
        <f>"801020250809105507104913"</f>
        <v>801020250809105507104913</v>
      </c>
      <c r="E197" s="5" t="str">
        <f>"李婧炜"</f>
        <v>李婧炜</v>
      </c>
      <c r="F197" s="7"/>
    </row>
    <row r="198" customHeight="1" spans="1:6">
      <c r="A198" s="5">
        <v>195</v>
      </c>
      <c r="B198" s="5" t="s">
        <v>140</v>
      </c>
      <c r="C198" s="5" t="s">
        <v>186</v>
      </c>
      <c r="D198" s="5" t="str">
        <f>"801020250809225530105220"</f>
        <v>801020250809225530105220</v>
      </c>
      <c r="E198" s="5" t="str">
        <f>"段欣桐"</f>
        <v>段欣桐</v>
      </c>
      <c r="F198" s="7"/>
    </row>
    <row r="199" customHeight="1" spans="1:6">
      <c r="A199" s="5">
        <v>196</v>
      </c>
      <c r="B199" s="5" t="s">
        <v>140</v>
      </c>
      <c r="C199" s="5" t="s">
        <v>186</v>
      </c>
      <c r="D199" s="5" t="str">
        <f>"801020250810223203105759"</f>
        <v>801020250810223203105759</v>
      </c>
      <c r="E199" s="5" t="str">
        <f>"李雪晗"</f>
        <v>李雪晗</v>
      </c>
      <c r="F199" s="7"/>
    </row>
    <row r="200" customHeight="1" spans="1:6">
      <c r="A200" s="5">
        <v>197</v>
      </c>
      <c r="B200" s="5" t="s">
        <v>140</v>
      </c>
      <c r="C200" s="5" t="s">
        <v>186</v>
      </c>
      <c r="D200" s="5" t="str">
        <f>"801020250811143036106116"</f>
        <v>801020250811143036106116</v>
      </c>
      <c r="E200" s="5" t="str">
        <f>"徐小帅"</f>
        <v>徐小帅</v>
      </c>
      <c r="F200" s="7"/>
    </row>
    <row r="201" customHeight="1" spans="1:6">
      <c r="A201" s="5">
        <v>198</v>
      </c>
      <c r="B201" s="5" t="s">
        <v>140</v>
      </c>
      <c r="C201" s="5" t="s">
        <v>187</v>
      </c>
      <c r="D201" s="5" t="str">
        <f>"80102025080509511799422"</f>
        <v>80102025080509511799422</v>
      </c>
      <c r="E201" s="5" t="str">
        <f>"周挺芳"</f>
        <v>周挺芳</v>
      </c>
      <c r="F201" s="7"/>
    </row>
  </sheetData>
  <sheetProtection password="EBE7" sheet="1" objects="1"/>
  <mergeCells count="1">
    <mergeCell ref="A2:F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奧暗</cp:lastModifiedBy>
  <dcterms:created xsi:type="dcterms:W3CDTF">2023-05-12T19:15:00Z</dcterms:created>
  <dcterms:modified xsi:type="dcterms:W3CDTF">2025-09-18T01:04:26Z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448C17F9F7194F00AE41738E3AB1D5F5_12</vt:lpwstr>
  </property>
</Properties>
</file>