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Sheet1!$A$18:$F$61</definedName>
  </definedNames>
  <calcPr calcId="144525"/>
</workbook>
</file>

<file path=xl/sharedStrings.xml><?xml version="1.0" encoding="utf-8"?>
<sst xmlns="http://schemas.openxmlformats.org/spreadsheetml/2006/main" count="124" uniqueCount="21">
  <si>
    <t>附件3</t>
  </si>
  <si>
    <t>海南省旅游和文化广电体育厅2025年公开招聘厅属事业单位工作人员
考核招聘岗位进入考核人员名单</t>
  </si>
  <si>
    <t>序号</t>
  </si>
  <si>
    <t>招聘单位</t>
  </si>
  <si>
    <t>招聘岗位</t>
  </si>
  <si>
    <t>报考号</t>
  </si>
  <si>
    <t>姓名</t>
  </si>
  <si>
    <t>备注</t>
  </si>
  <si>
    <t>海南省琼剧院</t>
  </si>
  <si>
    <t>琼剧小生表演</t>
  </si>
  <si>
    <t>演奏员(大提琴、二胡)</t>
  </si>
  <si>
    <t>海南省文物考古研究院</t>
  </si>
  <si>
    <t>田野考古3</t>
  </si>
  <si>
    <t>田野考古领队</t>
  </si>
  <si>
    <t>文物修复</t>
  </si>
  <si>
    <t>海南艺术职业学院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</si>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</sst>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15" borderId="0">
      <alignment vertical="center"/>
    </xf>
    <xf numFmtId="0" fontId="20" fillId="11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13" borderId="0">
      <alignment vertical="center"/>
    </xf>
    <xf numFmtId="0" fontId="12" fillId="4" borderId="0">
      <alignment vertical="center"/>
    </xf>
    <xf numFmtId="43" fontId="0" fillId="0" borderId="0">
      <alignment vertical="center"/>
    </xf>
    <xf numFmtId="0" fontId="13" fillId="18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8" borderId="5">
      <alignment vertical="center"/>
    </xf>
    <xf numFmtId="0" fontId="13" fillId="2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5" fillId="0" borderId="3">
      <alignment vertical="center"/>
    </xf>
    <xf numFmtId="0" fontId="7" fillId="0" borderId="3">
      <alignment vertical="center"/>
    </xf>
    <xf numFmtId="0" fontId="13" fillId="10" borderId="0">
      <alignment vertical="center"/>
    </xf>
    <xf numFmtId="0" fontId="10" fillId="0" borderId="7">
      <alignment vertical="center"/>
    </xf>
    <xf numFmtId="0" fontId="13" fillId="17" borderId="0">
      <alignment vertical="center"/>
    </xf>
    <xf numFmtId="0" fontId="14" fillId="7" borderId="4">
      <alignment vertical="center"/>
    </xf>
    <xf numFmtId="0" fontId="21" fillId="7" borderId="8">
      <alignment vertical="center"/>
    </xf>
    <xf numFmtId="0" fontId="6" fillId="3" borderId="2">
      <alignment vertical="center"/>
    </xf>
    <xf numFmtId="0" fontId="5" fillId="14" borderId="0">
      <alignment vertical="center"/>
    </xf>
    <xf numFmtId="0" fontId="13" fillId="6" borderId="0">
      <alignment vertical="center"/>
    </xf>
    <xf numFmtId="0" fontId="22" fillId="0" borderId="9">
      <alignment vertical="center"/>
    </xf>
    <xf numFmtId="0" fontId="16" fillId="0" borderId="6">
      <alignment vertical="center"/>
    </xf>
    <xf numFmtId="0" fontId="23" fillId="22" borderId="0">
      <alignment vertical="center"/>
    </xf>
    <xf numFmtId="0" fontId="19" fillId="9" borderId="0">
      <alignment vertical="center"/>
    </xf>
    <xf numFmtId="0" fontId="5" fillId="25" borderId="0">
      <alignment vertical="center"/>
    </xf>
    <xf numFmtId="0" fontId="13" fillId="5" borderId="0">
      <alignment vertical="center"/>
    </xf>
    <xf numFmtId="0" fontId="5" fillId="21" borderId="0">
      <alignment vertical="center"/>
    </xf>
    <xf numFmtId="0" fontId="5" fillId="2" borderId="0">
      <alignment vertical="center"/>
    </xf>
    <xf numFmtId="0" fontId="5" fillId="24" borderId="0">
      <alignment vertical="center"/>
    </xf>
    <xf numFmtId="0" fontId="5" fillId="28" borderId="0">
      <alignment vertical="center"/>
    </xf>
    <xf numFmtId="0" fontId="13" fillId="30" borderId="0">
      <alignment vertical="center"/>
    </xf>
    <xf numFmtId="0" fontId="13" fillId="32" borderId="0">
      <alignment vertical="center"/>
    </xf>
    <xf numFmtId="0" fontId="5" fillId="23" borderId="0">
      <alignment vertical="center"/>
    </xf>
    <xf numFmtId="0" fontId="5" fillId="27" borderId="0">
      <alignment vertical="center"/>
    </xf>
    <xf numFmtId="0" fontId="13" fillId="31" borderId="0">
      <alignment vertical="center"/>
    </xf>
    <xf numFmtId="0" fontId="5" fillId="26" borderId="0">
      <alignment vertical="center"/>
    </xf>
    <xf numFmtId="0" fontId="13" fillId="19" borderId="0">
      <alignment vertical="center"/>
    </xf>
    <xf numFmtId="0" fontId="13" fillId="29" borderId="0">
      <alignment vertical="center"/>
    </xf>
    <xf numFmtId="0" fontId="5" fillId="12" borderId="0">
      <alignment vertical="center"/>
    </xf>
    <xf numFmtId="0" fontId="13" fillId="16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view="pageBreakPreview" zoomScaleNormal="100" workbookViewId="0">
      <selection activeCell="A2" sqref="A2:F2"/>
    </sheetView>
  </sheetViews>
  <sheetFormatPr defaultColWidth="9" defaultRowHeight="36" customHeight="1" outlineLevelCol="5"/>
  <cols>
    <col min="1" max="1" width="7.125" style="1" customWidth="1"/>
    <col min="2" max="2" width="28.625" style="1" customWidth="1"/>
    <col min="3" max="3" width="29.375" style="1" customWidth="1"/>
    <col min="4" max="4" width="20.7583333333333" style="1" customWidth="1"/>
    <col min="5" max="5" width="10.375" style="1" customWidth="1"/>
    <col min="6" max="6" width="14.125" style="1" customWidth="1"/>
    <col min="7" max="16384" width="9" style="1"/>
  </cols>
  <sheetData>
    <row r="1" ht="21" customHeight="1" spans="1:1">
      <c r="A1" s="2" t="s">
        <v>0</v>
      </c>
    </row>
    <row r="2" ht="50" customHeight="1" spans="1:6">
      <c r="A2" s="3" t="s">
        <v>1</v>
      </c>
      <c r="B2" s="3"/>
      <c r="C2" s="3"/>
      <c r="D2" s="3"/>
      <c r="E2" s="3"/>
      <c r="F2" s="3"/>
    </row>
    <row r="3" ht="3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8" customHeight="1" spans="1:6">
      <c r="A4" s="5">
        <v>1</v>
      </c>
      <c r="B4" s="5" t="s">
        <v>8</v>
      </c>
      <c r="C4" s="5" t="s">
        <v>9</v>
      </c>
      <c r="D4" s="5" t="str">
        <f>"801020250805150535100939"</f>
        <v>801020250805150535100939</v>
      </c>
      <c r="E4" s="5" t="str">
        <f>"梁昌朝"</f>
        <v>梁昌朝</v>
      </c>
      <c r="F4" s="6"/>
    </row>
    <row r="5" ht="38" customHeight="1" spans="1:6">
      <c r="A5" s="5">
        <v>2</v>
      </c>
      <c r="B5" s="5" t="s">
        <v>8</v>
      </c>
      <c r="C5" s="5" t="s">
        <v>9</v>
      </c>
      <c r="D5" s="5" t="str">
        <f>"80102025080509583399461"</f>
        <v>80102025080509583399461</v>
      </c>
      <c r="E5" s="5" t="str">
        <f>"林芳城"</f>
        <v>林芳城</v>
      </c>
      <c r="F5" s="6"/>
    </row>
    <row r="6" ht="38" customHeight="1" spans="1:6">
      <c r="A6" s="5">
        <v>3</v>
      </c>
      <c r="B6" s="5" t="s">
        <v>8</v>
      </c>
      <c r="C6" s="5" t="s">
        <v>9</v>
      </c>
      <c r="D6" s="5" t="str">
        <f>"80102025080510111199532"</f>
        <v>80102025080510111199532</v>
      </c>
      <c r="E6" s="5" t="str">
        <f>"覃朝武"</f>
        <v>覃朝武</v>
      </c>
      <c r="F6" s="6"/>
    </row>
    <row r="7" ht="38" customHeight="1" spans="1:6">
      <c r="A7" s="5">
        <v>4</v>
      </c>
      <c r="B7" s="5" t="s">
        <v>8</v>
      </c>
      <c r="C7" s="5" t="s">
        <v>9</v>
      </c>
      <c r="D7" s="5" t="str">
        <f>"80102025080510542799761"</f>
        <v>80102025080510542799761</v>
      </c>
      <c r="E7" s="5" t="str">
        <f>"黄守佳"</f>
        <v>黄守佳</v>
      </c>
      <c r="F7" s="6"/>
    </row>
    <row r="8" ht="38" customHeight="1" spans="1:6">
      <c r="A8" s="5">
        <v>5</v>
      </c>
      <c r="B8" s="5" t="s">
        <v>8</v>
      </c>
      <c r="C8" s="5" t="s">
        <v>9</v>
      </c>
      <c r="D8" s="5" t="str">
        <f>"801020250805185441101427"</f>
        <v>801020250805185441101427</v>
      </c>
      <c r="E8" s="5" t="str">
        <f>"陈奕文"</f>
        <v>陈奕文</v>
      </c>
      <c r="F8" s="6"/>
    </row>
    <row r="9" ht="38" customHeight="1" spans="1:6">
      <c r="A9" s="5">
        <v>6</v>
      </c>
      <c r="B9" s="5" t="s">
        <v>8</v>
      </c>
      <c r="C9" s="5" t="s">
        <v>9</v>
      </c>
      <c r="D9" s="5" t="str">
        <f>"801020250805150334100924"</f>
        <v>801020250805150334100924</v>
      </c>
      <c r="E9" s="5" t="str">
        <f>"何启蛟"</f>
        <v>何启蛟</v>
      </c>
      <c r="F9" s="6"/>
    </row>
    <row r="10" ht="38" customHeight="1" spans="1:6">
      <c r="A10" s="5">
        <v>7</v>
      </c>
      <c r="B10" s="5" t="s">
        <v>8</v>
      </c>
      <c r="C10" s="5" t="s">
        <v>9</v>
      </c>
      <c r="D10" s="5" t="str">
        <f>"801020250805194152101483"</f>
        <v>801020250805194152101483</v>
      </c>
      <c r="E10" s="5" t="str">
        <f>"杨景武"</f>
        <v>杨景武</v>
      </c>
      <c r="F10" s="6"/>
    </row>
    <row r="11" ht="38" customHeight="1" spans="1:6">
      <c r="A11" s="5">
        <v>8</v>
      </c>
      <c r="B11" s="5" t="s">
        <v>8</v>
      </c>
      <c r="C11" s="5" t="s">
        <v>10</v>
      </c>
      <c r="D11" s="5" t="str">
        <f>"801020250808224008104786"</f>
        <v>801020250808224008104786</v>
      </c>
      <c r="E11" s="5" t="str">
        <f>"何紫阳"</f>
        <v>何紫阳</v>
      </c>
      <c r="F11" s="6"/>
    </row>
    <row r="12" ht="38" customHeight="1" spans="1:6">
      <c r="A12" s="5">
        <v>9</v>
      </c>
      <c r="B12" s="5" t="s">
        <v>8</v>
      </c>
      <c r="C12" s="5" t="s">
        <v>10</v>
      </c>
      <c r="D12" s="5" t="str">
        <f>"801020250808192433104698"</f>
        <v>801020250808192433104698</v>
      </c>
      <c r="E12" s="5" t="str">
        <f>"黄壮举"</f>
        <v>黄壮举</v>
      </c>
      <c r="F12" s="6"/>
    </row>
    <row r="13" ht="38" customHeight="1" spans="1:6">
      <c r="A13" s="5">
        <v>10</v>
      </c>
      <c r="B13" s="5" t="s">
        <v>8</v>
      </c>
      <c r="C13" s="5" t="s">
        <v>10</v>
      </c>
      <c r="D13" s="5" t="str">
        <f>"801020250808145757104489"</f>
        <v>801020250808145757104489</v>
      </c>
      <c r="E13" s="5" t="str">
        <f>"周勊承"</f>
        <v>周勊承</v>
      </c>
      <c r="F13" s="6"/>
    </row>
    <row r="14" ht="38" customHeight="1" spans="1:6">
      <c r="A14" s="5">
        <v>11</v>
      </c>
      <c r="B14" s="5" t="s">
        <v>8</v>
      </c>
      <c r="C14" s="5" t="s">
        <v>10</v>
      </c>
      <c r="D14" s="5" t="str">
        <f>"801020250805215402101644"</f>
        <v>801020250805215402101644</v>
      </c>
      <c r="E14" s="5" t="str">
        <f>"冯标良"</f>
        <v>冯标良</v>
      </c>
      <c r="F14" s="6"/>
    </row>
    <row r="15" ht="38" customHeight="1" spans="1:6">
      <c r="A15" s="5">
        <v>12</v>
      </c>
      <c r="B15" s="5" t="s">
        <v>11</v>
      </c>
      <c r="C15" s="5" t="s">
        <v>12</v>
      </c>
      <c r="D15" s="5" t="str">
        <f>"80102025080510011799482"</f>
        <v>80102025080510011799482</v>
      </c>
      <c r="E15" s="5" t="str">
        <f>"黄渺淼"</f>
        <v>黄渺淼</v>
      </c>
      <c r="F15" s="6"/>
    </row>
    <row r="16" ht="38" customHeight="1" spans="1:6">
      <c r="A16" s="5">
        <v>13</v>
      </c>
      <c r="B16" s="5" t="s">
        <v>11</v>
      </c>
      <c r="C16" s="5" t="s">
        <v>13</v>
      </c>
      <c r="D16" s="5" t="str">
        <f>"801020250819103218107264"</f>
        <v>801020250819103218107264</v>
      </c>
      <c r="E16" s="5" t="str">
        <f>"廖忠志"</f>
        <v>廖忠志</v>
      </c>
      <c r="F16" s="6"/>
    </row>
    <row r="17" ht="38" customHeight="1" spans="1:6">
      <c r="A17" s="5">
        <v>14</v>
      </c>
      <c r="B17" s="5" t="s">
        <v>11</v>
      </c>
      <c r="C17" s="5" t="s">
        <v>14</v>
      </c>
      <c r="D17" s="5" t="str">
        <f>"801020250808163415104598"</f>
        <v>801020250808163415104598</v>
      </c>
      <c r="E17" s="5" t="str">
        <f>"周昱岐"</f>
        <v>周昱岐</v>
      </c>
      <c r="F17" s="6"/>
    </row>
    <row r="18" ht="38" customHeight="1" spans="1:6">
      <c r="A18" s="5">
        <v>15</v>
      </c>
      <c r="B18" s="5" t="s">
        <v>15</v>
      </c>
      <c r="C18" s="5" t="s">
        <v>16</v>
      </c>
      <c r="D18" s="5" t="str">
        <f>"80102025080509353099341"</f>
        <v>80102025080509353099341</v>
      </c>
      <c r="E18" s="5" t="str">
        <f>"成蓉"</f>
        <v>成蓉</v>
      </c>
      <c r="F18" s="7"/>
    </row>
    <row r="19" ht="38" customHeight="1" spans="1:6">
      <c r="A19" s="5">
        <v>16</v>
      </c>
      <c r="B19" s="5" t="s">
        <v>15</v>
      </c>
      <c r="C19" s="5" t="s">
        <v>16</v>
      </c>
      <c r="D19" s="5" t="str">
        <f>"80102025080510212299583"</f>
        <v>80102025080510212299583</v>
      </c>
      <c r="E19" s="5" t="str">
        <f>"王智鹏"</f>
        <v>王智鹏</v>
      </c>
      <c r="F19" s="7"/>
    </row>
    <row r="20" ht="38" customHeight="1" spans="1:6">
      <c r="A20" s="5">
        <v>17</v>
      </c>
      <c r="B20" s="5" t="s">
        <v>15</v>
      </c>
      <c r="C20" s="5" t="s">
        <v>16</v>
      </c>
      <c r="D20" s="5" t="str">
        <f>"801020250805192854101468"</f>
        <v>801020250805192854101468</v>
      </c>
      <c r="E20" s="5" t="str">
        <f>"常峻嵩"</f>
        <v>常峻嵩</v>
      </c>
      <c r="F20" s="7"/>
    </row>
    <row r="21" ht="38" customHeight="1" spans="1:6">
      <c r="A21" s="5">
        <v>18</v>
      </c>
      <c r="B21" s="5" t="s">
        <v>15</v>
      </c>
      <c r="C21" s="5" t="s">
        <v>16</v>
      </c>
      <c r="D21" s="5" t="str">
        <f>"801020250806121446102145"</f>
        <v>801020250806121446102145</v>
      </c>
      <c r="E21" s="5" t="str">
        <f>"高婧"</f>
        <v>高婧</v>
      </c>
      <c r="F21" s="7"/>
    </row>
    <row r="22" ht="38" customHeight="1" spans="1:6">
      <c r="A22" s="5">
        <v>19</v>
      </c>
      <c r="B22" s="5" t="s">
        <v>15</v>
      </c>
      <c r="C22" s="5" t="s">
        <v>16</v>
      </c>
      <c r="D22" s="5" t="str">
        <f>"801020250805124806100310"</f>
        <v>801020250805124806100310</v>
      </c>
      <c r="E22" s="5" t="str">
        <f>"陈芮珂"</f>
        <v>陈芮珂</v>
      </c>
      <c r="F22" s="7"/>
    </row>
    <row r="23" ht="38" customHeight="1" spans="1:6">
      <c r="A23" s="5">
        <v>20</v>
      </c>
      <c r="B23" s="5" t="s">
        <v>15</v>
      </c>
      <c r="C23" s="5" t="s">
        <v>16</v>
      </c>
      <c r="D23" s="5" t="str">
        <f>"801020250806011203101790"</f>
        <v>801020250806011203101790</v>
      </c>
      <c r="E23" s="5" t="str">
        <f>"马方欣"</f>
        <v>马方欣</v>
      </c>
      <c r="F23" s="7"/>
    </row>
    <row r="24" ht="38" customHeight="1" spans="1:6">
      <c r="A24" s="5">
        <v>21</v>
      </c>
      <c r="B24" s="5" t="s">
        <v>15</v>
      </c>
      <c r="C24" s="5" t="s">
        <v>16</v>
      </c>
      <c r="D24" s="5" t="str">
        <f>"801020250807132905103361"</f>
        <v>801020250807132905103361</v>
      </c>
      <c r="E24" s="5" t="str">
        <f>"高源"</f>
        <v>高源</v>
      </c>
      <c r="F24" s="7"/>
    </row>
    <row r="25" ht="38" customHeight="1" spans="1:6">
      <c r="A25" s="5">
        <v>22</v>
      </c>
      <c r="B25" s="5" t="s">
        <v>15</v>
      </c>
      <c r="C25" s="5" t="s">
        <v>16</v>
      </c>
      <c r="D25" s="5" t="str">
        <f>"801020250807231138104002"</f>
        <v>801020250807231138104002</v>
      </c>
      <c r="E25" s="5" t="str">
        <f>"罗思浩"</f>
        <v>罗思浩</v>
      </c>
      <c r="F25" s="7"/>
    </row>
    <row r="26" ht="38" customHeight="1" spans="1:6">
      <c r="A26" s="5">
        <v>23</v>
      </c>
      <c r="B26" s="5" t="s">
        <v>15</v>
      </c>
      <c r="C26" s="5" t="s">
        <v>16</v>
      </c>
      <c r="D26" s="5" t="str">
        <f>"801020250809211544105170"</f>
        <v>801020250809211544105170</v>
      </c>
      <c r="E26" s="5" t="str">
        <f>"范荆婷"</f>
        <v>范荆婷</v>
      </c>
      <c r="F26" s="7"/>
    </row>
    <row r="27" ht="38" customHeight="1" spans="1:6">
      <c r="A27" s="5">
        <v>24</v>
      </c>
      <c r="B27" s="5" t="s">
        <v>15</v>
      </c>
      <c r="C27" s="5" t="s">
        <v>16</v>
      </c>
      <c r="D27" s="5" t="str">
        <f>"801020250809111659104923"</f>
        <v>801020250809111659104923</v>
      </c>
      <c r="E27" s="5" t="str">
        <f>"陈嘉伟"</f>
        <v>陈嘉伟</v>
      </c>
      <c r="F27" s="7"/>
    </row>
    <row r="28" ht="38" customHeight="1" spans="1:6">
      <c r="A28" s="5">
        <v>25</v>
      </c>
      <c r="B28" s="5" t="s">
        <v>15</v>
      </c>
      <c r="C28" s="5" t="s">
        <v>17</v>
      </c>
      <c r="D28" s="5" t="str">
        <f>"80102025080509345799334"</f>
        <v>80102025080509345799334</v>
      </c>
      <c r="E28" s="5" t="str">
        <f>"樊哲希"</f>
        <v>樊哲希</v>
      </c>
      <c r="F28" s="7"/>
    </row>
    <row r="29" ht="38" customHeight="1" spans="1:6">
      <c r="A29" s="5">
        <v>26</v>
      </c>
      <c r="B29" s="5" t="s">
        <v>15</v>
      </c>
      <c r="C29" s="5" t="s">
        <v>17</v>
      </c>
      <c r="D29" s="5" t="str">
        <f>"80102025080510350199660"</f>
        <v>80102025080510350199660</v>
      </c>
      <c r="E29" s="5" t="str">
        <f>"张岩"</f>
        <v>张岩</v>
      </c>
      <c r="F29" s="7"/>
    </row>
    <row r="30" ht="38" customHeight="1" spans="1:6">
      <c r="A30" s="5">
        <v>27</v>
      </c>
      <c r="B30" s="5" t="s">
        <v>15</v>
      </c>
      <c r="C30" s="5" t="s">
        <v>17</v>
      </c>
      <c r="D30" s="5" t="str">
        <f>"801020250805124111100280"</f>
        <v>801020250805124111100280</v>
      </c>
      <c r="E30" s="5" t="str">
        <f>"黎春良"</f>
        <v>黎春良</v>
      </c>
      <c r="F30" s="7"/>
    </row>
    <row r="31" ht="38" customHeight="1" spans="1:6">
      <c r="A31" s="5">
        <v>28</v>
      </c>
      <c r="B31" s="5" t="s">
        <v>15</v>
      </c>
      <c r="C31" s="5" t="s">
        <v>17</v>
      </c>
      <c r="D31" s="5" t="str">
        <f>"80102025080511383299997"</f>
        <v>80102025080511383299997</v>
      </c>
      <c r="E31" s="5" t="str">
        <f>"张芮侨"</f>
        <v>张芮侨</v>
      </c>
      <c r="F31" s="7"/>
    </row>
    <row r="32" ht="38" customHeight="1" spans="1:6">
      <c r="A32" s="5">
        <v>29</v>
      </c>
      <c r="B32" s="5" t="s">
        <v>15</v>
      </c>
      <c r="C32" s="5" t="s">
        <v>17</v>
      </c>
      <c r="D32" s="5" t="str">
        <f>"801020250805152623101044"</f>
        <v>801020250805152623101044</v>
      </c>
      <c r="E32" s="5" t="str">
        <f>"柳沛雨"</f>
        <v>柳沛雨</v>
      </c>
      <c r="F32" s="7"/>
    </row>
    <row r="33" ht="38" customHeight="1" spans="1:6">
      <c r="A33" s="5">
        <v>30</v>
      </c>
      <c r="B33" s="5" t="s">
        <v>15</v>
      </c>
      <c r="C33" s="5" t="s">
        <v>17</v>
      </c>
      <c r="D33" s="5" t="str">
        <f>"801020250805161809101211"</f>
        <v>801020250805161809101211</v>
      </c>
      <c r="E33" s="5" t="str">
        <f>"王洋"</f>
        <v>王洋</v>
      </c>
      <c r="F33" s="7"/>
    </row>
    <row r="34" ht="38" customHeight="1" spans="1:6">
      <c r="A34" s="5">
        <v>31</v>
      </c>
      <c r="B34" s="5" t="s">
        <v>15</v>
      </c>
      <c r="C34" s="5" t="s">
        <v>17</v>
      </c>
      <c r="D34" s="5" t="str">
        <f>"801020250805175757101365"</f>
        <v>801020250805175757101365</v>
      </c>
      <c r="E34" s="5" t="str">
        <f>"夏铭珠"</f>
        <v>夏铭珠</v>
      </c>
      <c r="F34" s="7"/>
    </row>
    <row r="35" ht="38" customHeight="1" spans="1:6">
      <c r="A35" s="5">
        <v>32</v>
      </c>
      <c r="B35" s="5" t="s">
        <v>15</v>
      </c>
      <c r="C35" s="5" t="s">
        <v>17</v>
      </c>
      <c r="D35" s="5" t="str">
        <f>"801020250805204944101570"</f>
        <v>801020250805204944101570</v>
      </c>
      <c r="E35" s="5" t="str">
        <f>"原新萍"</f>
        <v>原新萍</v>
      </c>
      <c r="F35" s="7"/>
    </row>
    <row r="36" ht="38" customHeight="1" spans="1:6">
      <c r="A36" s="5">
        <v>33</v>
      </c>
      <c r="B36" s="5" t="s">
        <v>15</v>
      </c>
      <c r="C36" s="5" t="s">
        <v>17</v>
      </c>
      <c r="D36" s="5" t="str">
        <f>"801020250805223636101693"</f>
        <v>801020250805223636101693</v>
      </c>
      <c r="E36" s="5" t="str">
        <f>"罗俊杰"</f>
        <v>罗俊杰</v>
      </c>
      <c r="F36" s="7"/>
    </row>
    <row r="37" ht="38" customHeight="1" spans="1:6">
      <c r="A37" s="5">
        <v>34</v>
      </c>
      <c r="B37" s="5" t="s">
        <v>15</v>
      </c>
      <c r="C37" s="5" t="s">
        <v>17</v>
      </c>
      <c r="D37" s="5" t="str">
        <f>"801020250805221421101669"</f>
        <v>801020250805221421101669</v>
      </c>
      <c r="E37" s="5" t="str">
        <f>"吴柳静"</f>
        <v>吴柳静</v>
      </c>
      <c r="F37" s="7"/>
    </row>
    <row r="38" ht="38" customHeight="1" spans="1:6">
      <c r="A38" s="5">
        <v>35</v>
      </c>
      <c r="B38" s="5" t="s">
        <v>15</v>
      </c>
      <c r="C38" s="5" t="s">
        <v>17</v>
      </c>
      <c r="D38" s="5" t="str">
        <f>"80102025080509572499458"</f>
        <v>80102025080509572499458</v>
      </c>
      <c r="E38" s="5" t="str">
        <f>"王亚威"</f>
        <v>王亚威</v>
      </c>
      <c r="F38" s="7"/>
    </row>
    <row r="39" ht="38" customHeight="1" spans="1:6">
      <c r="A39" s="5">
        <v>36</v>
      </c>
      <c r="B39" s="5" t="s">
        <v>15</v>
      </c>
      <c r="C39" s="5" t="s">
        <v>17</v>
      </c>
      <c r="D39" s="5" t="str">
        <f>"801020250806153947102406"</f>
        <v>801020250806153947102406</v>
      </c>
      <c r="E39" s="5" t="str">
        <f>"孟旭"</f>
        <v>孟旭</v>
      </c>
      <c r="F39" s="7"/>
    </row>
    <row r="40" ht="38" customHeight="1" spans="1:6">
      <c r="A40" s="5">
        <v>37</v>
      </c>
      <c r="B40" s="5" t="s">
        <v>15</v>
      </c>
      <c r="C40" s="5" t="s">
        <v>17</v>
      </c>
      <c r="D40" s="5" t="str">
        <f>"801020250805191830101452"</f>
        <v>801020250805191830101452</v>
      </c>
      <c r="E40" s="5" t="str">
        <f>"黄维超"</f>
        <v>黄维超</v>
      </c>
      <c r="F40" s="7"/>
    </row>
    <row r="41" ht="38" customHeight="1" spans="1:6">
      <c r="A41" s="5">
        <v>38</v>
      </c>
      <c r="B41" s="5" t="s">
        <v>15</v>
      </c>
      <c r="C41" s="5" t="s">
        <v>17</v>
      </c>
      <c r="D41" s="5" t="str">
        <f>"801020250806175834102566"</f>
        <v>801020250806175834102566</v>
      </c>
      <c r="E41" s="5" t="str">
        <f>"王佳璇"</f>
        <v>王佳璇</v>
      </c>
      <c r="F41" s="7"/>
    </row>
    <row r="42" ht="38" customHeight="1" spans="1:6">
      <c r="A42" s="5">
        <v>39</v>
      </c>
      <c r="B42" s="5" t="s">
        <v>15</v>
      </c>
      <c r="C42" s="5" t="s">
        <v>17</v>
      </c>
      <c r="D42" s="5" t="str">
        <f>"801020250805154403101121"</f>
        <v>801020250805154403101121</v>
      </c>
      <c r="E42" s="5" t="str">
        <f>"崔妙"</f>
        <v>崔妙</v>
      </c>
      <c r="F42" s="7"/>
    </row>
    <row r="43" ht="38" customHeight="1" spans="1:6">
      <c r="A43" s="5">
        <v>40</v>
      </c>
      <c r="B43" s="5" t="s">
        <v>15</v>
      </c>
      <c r="C43" s="5" t="s">
        <v>17</v>
      </c>
      <c r="D43" s="5" t="str">
        <f>"801020250806230349102748"</f>
        <v>801020250806230349102748</v>
      </c>
      <c r="E43" s="5" t="str">
        <f>"范雅琦"</f>
        <v>范雅琦</v>
      </c>
      <c r="F43" s="7"/>
    </row>
    <row r="44" ht="38" customHeight="1" spans="1:6">
      <c r="A44" s="5">
        <v>41</v>
      </c>
      <c r="B44" s="5" t="s">
        <v>15</v>
      </c>
      <c r="C44" s="5" t="s">
        <v>17</v>
      </c>
      <c r="D44" s="5" t="str">
        <f>"801020250805224157101699"</f>
        <v>801020250805224157101699</v>
      </c>
      <c r="E44" s="5" t="str">
        <f>"杨真"</f>
        <v>杨真</v>
      </c>
      <c r="F44" s="7"/>
    </row>
    <row r="45" ht="38" customHeight="1" spans="1:6">
      <c r="A45" s="5">
        <v>42</v>
      </c>
      <c r="B45" s="5" t="s">
        <v>15</v>
      </c>
      <c r="C45" s="5" t="s">
        <v>17</v>
      </c>
      <c r="D45" s="5" t="str">
        <f>"801020250808233806104811"</f>
        <v>801020250808233806104811</v>
      </c>
      <c r="E45" s="5" t="str">
        <f>"耿子涵"</f>
        <v>耿子涵</v>
      </c>
      <c r="F45" s="7"/>
    </row>
    <row r="46" ht="38" customHeight="1" spans="1:6">
      <c r="A46" s="5">
        <v>43</v>
      </c>
      <c r="B46" s="5" t="s">
        <v>15</v>
      </c>
      <c r="C46" s="5" t="s">
        <v>17</v>
      </c>
      <c r="D46" s="5" t="str">
        <f>"801020250810133244105452"</f>
        <v>801020250810133244105452</v>
      </c>
      <c r="E46" s="5" t="str">
        <f>"白焱"</f>
        <v>白焱</v>
      </c>
      <c r="F46" s="7"/>
    </row>
    <row r="47" ht="38" customHeight="1" spans="1:6">
      <c r="A47" s="5">
        <v>44</v>
      </c>
      <c r="B47" s="5" t="s">
        <v>15</v>
      </c>
      <c r="C47" s="5" t="s">
        <v>17</v>
      </c>
      <c r="D47" s="5" t="str">
        <f>"801020250810144305105478"</f>
        <v>801020250810144305105478</v>
      </c>
      <c r="E47" s="5" t="str">
        <f>"唐小博"</f>
        <v>唐小博</v>
      </c>
      <c r="F47" s="7"/>
    </row>
    <row r="48" ht="38" customHeight="1" spans="1:6">
      <c r="A48" s="5">
        <v>45</v>
      </c>
      <c r="B48" s="5" t="s">
        <v>15</v>
      </c>
      <c r="C48" s="5" t="s">
        <v>17</v>
      </c>
      <c r="D48" s="5" t="str">
        <f>"801020250810225042105770"</f>
        <v>801020250810225042105770</v>
      </c>
      <c r="E48" s="5" t="str">
        <f>"段梦娜"</f>
        <v>段梦娜</v>
      </c>
      <c r="F48" s="7"/>
    </row>
    <row r="49" ht="38" customHeight="1" spans="1:6">
      <c r="A49" s="5">
        <v>46</v>
      </c>
      <c r="B49" s="5" t="s">
        <v>15</v>
      </c>
      <c r="C49" s="5" t="s">
        <v>17</v>
      </c>
      <c r="D49" s="5" t="str">
        <f>"801020250810120618105389"</f>
        <v>801020250810120618105389</v>
      </c>
      <c r="E49" s="5" t="str">
        <f>"田麒"</f>
        <v>田麒</v>
      </c>
      <c r="F49" s="7"/>
    </row>
    <row r="50" ht="38" customHeight="1" spans="1:6">
      <c r="A50" s="5">
        <v>47</v>
      </c>
      <c r="B50" s="5" t="s">
        <v>15</v>
      </c>
      <c r="C50" s="5" t="s">
        <v>17</v>
      </c>
      <c r="D50" s="5" t="str">
        <f>"801020250811111207105998"</f>
        <v>801020250811111207105998</v>
      </c>
      <c r="E50" s="5" t="str">
        <f>"储先榕"</f>
        <v>储先榕</v>
      </c>
      <c r="F50" s="7"/>
    </row>
    <row r="51" ht="38" customHeight="1" spans="1:6">
      <c r="A51" s="5">
        <v>48</v>
      </c>
      <c r="B51" s="5" t="s">
        <v>15</v>
      </c>
      <c r="C51" s="5" t="s">
        <v>17</v>
      </c>
      <c r="D51" s="5" t="str">
        <f>"801020250811162113106186"</f>
        <v>801020250811162113106186</v>
      </c>
      <c r="E51" s="5" t="str">
        <f>"杨丰源"</f>
        <v>杨丰源</v>
      </c>
      <c r="F51" s="7"/>
    </row>
    <row r="52" ht="38" customHeight="1" spans="1:6">
      <c r="A52" s="5">
        <v>49</v>
      </c>
      <c r="B52" s="5" t="s">
        <v>15</v>
      </c>
      <c r="C52" s="5" t="s">
        <v>18</v>
      </c>
      <c r="D52" s="5" t="str">
        <f>"801020250805114049100008"</f>
        <v>801020250805114049100008</v>
      </c>
      <c r="E52" s="5" t="str">
        <f>"马英帅"</f>
        <v>马英帅</v>
      </c>
      <c r="F52" s="7"/>
    </row>
    <row r="53" ht="38" customHeight="1" spans="1:6">
      <c r="A53" s="5">
        <v>50</v>
      </c>
      <c r="B53" s="5" t="s">
        <v>15</v>
      </c>
      <c r="C53" s="5" t="s">
        <v>18</v>
      </c>
      <c r="D53" s="5" t="str">
        <f>"801020250805135743100609"</f>
        <v>801020250805135743100609</v>
      </c>
      <c r="E53" s="5" t="str">
        <f>"李清存"</f>
        <v>李清存</v>
      </c>
      <c r="F53" s="7"/>
    </row>
    <row r="54" ht="38" customHeight="1" spans="1:6">
      <c r="A54" s="5">
        <v>51</v>
      </c>
      <c r="B54" s="5" t="s">
        <v>15</v>
      </c>
      <c r="C54" s="5" t="s">
        <v>19</v>
      </c>
      <c r="D54" s="5" t="str">
        <f>"80102025080510413099693"</f>
        <v>80102025080510413099693</v>
      </c>
      <c r="E54" s="5" t="str">
        <f>"李冰雯"</f>
        <v>李冰雯</v>
      </c>
      <c r="F54" s="7"/>
    </row>
    <row r="55" ht="38" customHeight="1" spans="1:6">
      <c r="A55" s="5">
        <v>52</v>
      </c>
      <c r="B55" s="5" t="s">
        <v>15</v>
      </c>
      <c r="C55" s="5" t="s">
        <v>19</v>
      </c>
      <c r="D55" s="5" t="str">
        <f>"801020250805114628100036"</f>
        <v>801020250805114628100036</v>
      </c>
      <c r="E55" s="5" t="str">
        <f>"符诗林"</f>
        <v>符诗林</v>
      </c>
      <c r="F55" s="7"/>
    </row>
    <row r="56" ht="38" customHeight="1" spans="1:6">
      <c r="A56" s="5">
        <v>53</v>
      </c>
      <c r="B56" s="5" t="s">
        <v>15</v>
      </c>
      <c r="C56" s="5" t="s">
        <v>19</v>
      </c>
      <c r="D56" s="5" t="str">
        <f>"801020250806182536102592"</f>
        <v>801020250806182536102592</v>
      </c>
      <c r="E56" s="5" t="str">
        <f>"赵子毅"</f>
        <v>赵子毅</v>
      </c>
      <c r="F56" s="7"/>
    </row>
    <row r="57" ht="38" customHeight="1" spans="1:6">
      <c r="A57" s="5">
        <v>54</v>
      </c>
      <c r="B57" s="5" t="s">
        <v>15</v>
      </c>
      <c r="C57" s="5" t="s">
        <v>19</v>
      </c>
      <c r="D57" s="5" t="str">
        <f>"801020250806021414101798"</f>
        <v>801020250806021414101798</v>
      </c>
      <c r="E57" s="5" t="str">
        <f>"刘幸"</f>
        <v>刘幸</v>
      </c>
      <c r="F57" s="7"/>
    </row>
    <row r="58" ht="38" customHeight="1" spans="1:6">
      <c r="A58" s="5">
        <v>55</v>
      </c>
      <c r="B58" s="5" t="s">
        <v>15</v>
      </c>
      <c r="C58" s="5" t="s">
        <v>19</v>
      </c>
      <c r="D58" s="5" t="str">
        <f>"801020250806204312102675"</f>
        <v>801020250806204312102675</v>
      </c>
      <c r="E58" s="5" t="str">
        <f>"邢斯璐"</f>
        <v>邢斯璐</v>
      </c>
      <c r="F58" s="7"/>
    </row>
    <row r="59" ht="38" customHeight="1" spans="1:6">
      <c r="A59" s="5">
        <v>56</v>
      </c>
      <c r="B59" s="5" t="s">
        <v>15</v>
      </c>
      <c r="C59" s="5" t="s">
        <v>19</v>
      </c>
      <c r="D59" s="5" t="str">
        <f>"801020250810004320105246"</f>
        <v>801020250810004320105246</v>
      </c>
      <c r="E59" s="5" t="str">
        <f>"李佩瑾"</f>
        <v>李佩瑾</v>
      </c>
      <c r="F59" s="7"/>
    </row>
    <row r="60" ht="38" customHeight="1" spans="1:6">
      <c r="A60" s="5">
        <v>57</v>
      </c>
      <c r="B60" s="5" t="s">
        <v>15</v>
      </c>
      <c r="C60" s="5" t="s">
        <v>19</v>
      </c>
      <c r="D60" s="5" t="str">
        <f>"801020250809225530105220"</f>
        <v>801020250809225530105220</v>
      </c>
      <c r="E60" s="5" t="str">
        <f>"段欣桐"</f>
        <v>段欣桐</v>
      </c>
      <c r="F60" s="7"/>
    </row>
    <row r="61" ht="38" customHeight="1" spans="1:6">
      <c r="A61" s="5">
        <v>58</v>
      </c>
      <c r="B61" s="5" t="s">
        <v>15</v>
      </c>
      <c r="C61" s="5" t="s">
        <v>20</v>
      </c>
      <c r="D61" s="5" t="str">
        <f>"80102025080509511799422"</f>
        <v>80102025080509511799422</v>
      </c>
      <c r="E61" s="5" t="str">
        <f>"周挺芳"</f>
        <v>周挺芳</v>
      </c>
      <c r="F61" s="7"/>
    </row>
  </sheetData>
  <mergeCells count="1">
    <mergeCell ref="A2:F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王浩</cp:lastModifiedBy>
  <dcterms:created xsi:type="dcterms:W3CDTF">2023-05-13T19:15:00Z</dcterms:created>
  <dcterms:modified xsi:type="dcterms:W3CDTF">2025-09-30T08:45:54Z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448C17F9F7194F00AE41738E3AB1D5F5_12</vt:lpwstr>
  </property>
</Properties>
</file>